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660\7660\2016\"/>
    </mc:Choice>
  </mc:AlternateContent>
  <bookViews>
    <workbookView xWindow="240" yWindow="90" windowWidth="9135" windowHeight="4965" tabRatio="736" activeTab="5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D12" i="4681"/>
  <c r="I37" i="4689" l="1"/>
  <c r="T19" i="4677"/>
  <c r="T20" i="4677"/>
  <c r="T21" i="4677"/>
  <c r="T11" i="4677"/>
  <c r="T12" i="4677"/>
  <c r="T13" i="4677"/>
  <c r="T14" i="4677"/>
  <c r="T15" i="4677"/>
  <c r="T16" i="4677"/>
  <c r="T17" i="4677"/>
  <c r="T18" i="4677"/>
  <c r="T10" i="4677"/>
  <c r="U21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7" i="4689" l="1"/>
  <c r="D30" i="4688" s="1"/>
  <c r="J32" i="4689"/>
  <c r="U25" i="4688" s="1"/>
  <c r="J14" i="4689"/>
  <c r="U15" i="4688" s="1"/>
  <c r="J13" i="4689"/>
  <c r="P15" i="4688" s="1"/>
  <c r="J33" i="4689"/>
  <c r="Z25" i="4688" s="1"/>
  <c r="J30" i="4689"/>
  <c r="J25" i="4688" s="1"/>
  <c r="J36" i="4689"/>
  <c r="AO25" i="4688" s="1"/>
  <c r="J43" i="4689"/>
  <c r="AF30" i="4688" s="1"/>
  <c r="J40" i="4689"/>
  <c r="P30" i="4688" s="1"/>
  <c r="J10" i="4689"/>
  <c r="D15" i="4688" s="1"/>
  <c r="J16" i="4689"/>
  <c r="AF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AL29" i="4688"/>
  <c r="BZ19" i="4688" s="1"/>
  <c r="AN29" i="4688"/>
  <c r="CB19" i="4688" s="1"/>
  <c r="J44" i="4689"/>
  <c r="J45" i="4689"/>
  <c r="J41" i="4689"/>
  <c r="J42" i="4689"/>
  <c r="J38" i="4689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77"/>
  <c r="Z34" i="4688"/>
  <c r="BO22" i="4688" s="1"/>
  <c r="N23" i="4678"/>
  <c r="AH34" i="4688"/>
  <c r="BV22" i="4688" s="1"/>
  <c r="R34" i="4688"/>
  <c r="BG22" i="4688" s="1"/>
  <c r="H34" i="4688"/>
  <c r="AX22" i="4688" s="1"/>
  <c r="AM34" i="4688"/>
  <c r="CA22" i="4688" s="1"/>
  <c r="AL34" i="4688"/>
  <c r="BZ22" i="4688" s="1"/>
  <c r="AJ34" i="4688"/>
  <c r="BX22" i="4688" s="1"/>
  <c r="AI34" i="4688"/>
  <c r="BW22" i="4688" s="1"/>
  <c r="W34" i="4688"/>
  <c r="BL22" i="4688" s="1"/>
  <c r="I34" i="4688"/>
  <c r="AY22" i="4688" s="1"/>
  <c r="U23" i="4678"/>
  <c r="AO34" i="4688"/>
  <c r="CC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Z26" i="4688"/>
  <c r="P26" i="4688"/>
  <c r="U26" i="4688"/>
  <c r="AK21" i="4688"/>
  <c r="AO21" i="4688"/>
  <c r="AF21" i="4688"/>
  <c r="Z16" i="4688"/>
  <c r="U16" i="4688"/>
  <c r="P16" i="4688"/>
  <c r="J16" i="4688"/>
  <c r="G16" i="4688"/>
  <c r="D16" i="4688"/>
  <c r="AK16" i="4688"/>
  <c r="AO16" i="4688"/>
  <c r="AF16" i="4688"/>
  <c r="AK31" i="4688"/>
  <c r="AO31" i="4688"/>
  <c r="AF31" i="4688"/>
  <c r="G31" i="4688"/>
  <c r="D31" i="4688"/>
  <c r="J31" i="4688"/>
  <c r="J21" i="4688"/>
  <c r="G21" i="4688"/>
  <c r="D21" i="4688"/>
  <c r="Z31" i="4688"/>
  <c r="P31" i="4688"/>
  <c r="U31" i="4688"/>
  <c r="Z21" i="4688"/>
  <c r="U21" i="4688"/>
  <c r="P21" i="4688"/>
  <c r="G26" i="4688"/>
  <c r="D26" i="4688"/>
  <c r="J26" i="4688"/>
  <c r="N23" i="4681"/>
  <c r="U23" i="4681"/>
  <c r="G23" i="4681"/>
</calcChain>
</file>

<file path=xl/sharedStrings.xml><?xml version="1.0" encoding="utf-8"?>
<sst xmlns="http://schemas.openxmlformats.org/spreadsheetml/2006/main" count="691" uniqueCount="155">
  <si>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</si>
  <si>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</si>
  <si>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</si>
  <si>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</si>
  <si>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</si>
  <si>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</si>
  <si>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</si>
  <si>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</si>
  <si>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</si>
  <si>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</si>
  <si>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</si>
  <si>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</si>
  <si>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</si>
  <si>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</si>
  <si>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</si>
  <si>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</si>
  <si>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</si>
  <si>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</si>
  <si>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</si>
  <si>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</si>
  <si>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</si>
  <si>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</si>
  <si>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</si>
  <si>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</si>
  <si>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</si>
  <si>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</si>
  <si>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</si>
  <si>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</si>
  <si>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</si>
  <si>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</si>
  <si>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</si>
  <si>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</si>
  <si>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</si>
  <si>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</si>
  <si>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</si>
  <si>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</si>
  <si>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</si>
  <si>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</si>
  <si>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</si>
  <si>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</si>
  <si>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</si>
  <si>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</si>
  <si>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</si>
  <si>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</si>
  <si>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</si>
  <si>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</si>
  <si>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</si>
  <si>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</si>
  <si>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</si>
  <si>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</si>
  <si>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</si>
  <si>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</si>
  <si>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</si>
  <si>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</si>
  <si>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</si>
  <si>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</si>
  <si>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</si>
  <si>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</si>
  <si>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</si>
  <si>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</si>
  <si>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</si>
  <si>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</si>
  <si>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</si>
  <si>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</si>
  <si>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</si>
  <si>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</si>
  <si>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</si>
  <si>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</si>
  <si>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</si>
  <si>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</si>
  <si>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</si>
  <si>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</si>
  <si>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</si>
  <si>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</si>
  <si>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</si>
  <si>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</si>
  <si>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</si>
  <si>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</si>
  <si>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</si>
  <si>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</si>
  <si>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</si>
  <si>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</si>
  <si>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</si>
  <si>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</si>
  <si>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</si>
  <si>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</si>
  <si>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</si>
  <si>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</si>
  <si>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</si>
  <si>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</si>
  <si>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</si>
  <si>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</si>
  <si>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</si>
  <si>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</si>
  <si>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</si>
  <si>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</si>
  <si>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</si>
  <si>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</si>
  <si>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</si>
  <si>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</si>
  <si>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</si>
  <si>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</si>
  <si>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</si>
  <si>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</si>
  <si>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</si>
  <si>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</si>
  <si>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</si>
  <si>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</si>
  <si>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</si>
  <si>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</si>
  <si>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</si>
  <si>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</si>
  <si>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</si>
  <si>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</si>
  <si>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</si>
  <si>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</si>
  <si>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</si>
  <si>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</si>
  <si>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</si>
  <si>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</si>
  <si>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</si>
  <si>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</si>
  <si>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</si>
  <si>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</si>
  <si>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</si>
  <si>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</si>
  <si>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</si>
  <si>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</si>
  <si>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</si>
  <si>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</si>
  <si>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</si>
  <si>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</si>
  <si>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</si>
  <si>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</si>
  <si>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</si>
  <si>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</si>
  <si>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</si>
  <si>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</si>
  <si>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</si>
  <si>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</si>
  <si>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</si>
  <si>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</si>
  <si>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</si>
  <si>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</si>
  <si>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</si>
  <si>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</si>
  <si>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</si>
  <si>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</si>
  <si>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</si>
  <si>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60</t>
  </si>
  <si>
    <t xml:space="preserve">VOL MAX </t>
  </si>
  <si>
    <t xml:space="preserve">IVAN FONSECA </t>
  </si>
  <si>
    <t xml:space="preserve">JULIO VASQUEZ </t>
  </si>
  <si>
    <t xml:space="preserve">JHONY NAVARRO 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</si>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</sst>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406.5</c:v>
                </c:pt>
                <c:pt idx="1">
                  <c:v>422.5</c:v>
                </c:pt>
                <c:pt idx="2">
                  <c:v>429</c:v>
                </c:pt>
                <c:pt idx="3">
                  <c:v>393</c:v>
                </c:pt>
                <c:pt idx="4">
                  <c:v>338</c:v>
                </c:pt>
                <c:pt idx="5">
                  <c:v>330.5</c:v>
                </c:pt>
                <c:pt idx="6">
                  <c:v>357.5</c:v>
                </c:pt>
                <c:pt idx="7">
                  <c:v>311</c:v>
                </c:pt>
                <c:pt idx="8">
                  <c:v>316</c:v>
                </c:pt>
                <c:pt idx="9">
                  <c:v>317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10096"/>
        <c:axId val="68910488"/>
      </c:barChart>
      <c:catAx>
        <c:axId val="6891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910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910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91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526</c:v>
                </c:pt>
                <c:pt idx="1">
                  <c:v>587.5</c:v>
                </c:pt>
                <c:pt idx="2">
                  <c:v>569.5</c:v>
                </c:pt>
                <c:pt idx="3">
                  <c:v>546</c:v>
                </c:pt>
                <c:pt idx="4">
                  <c:v>469</c:v>
                </c:pt>
                <c:pt idx="5">
                  <c:v>477</c:v>
                </c:pt>
                <c:pt idx="6">
                  <c:v>508</c:v>
                </c:pt>
                <c:pt idx="7">
                  <c:v>461.5</c:v>
                </c:pt>
                <c:pt idx="8">
                  <c:v>492</c:v>
                </c:pt>
                <c:pt idx="9">
                  <c:v>474.5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68552"/>
        <c:axId val="176568944"/>
      </c:barChart>
      <c:catAx>
        <c:axId val="17656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6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68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6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494</c:v>
                </c:pt>
                <c:pt idx="1">
                  <c:v>526</c:v>
                </c:pt>
                <c:pt idx="2">
                  <c:v>546</c:v>
                </c:pt>
                <c:pt idx="3">
                  <c:v>497.5</c:v>
                </c:pt>
                <c:pt idx="4">
                  <c:v>520</c:v>
                </c:pt>
                <c:pt idx="5">
                  <c:v>580.5</c:v>
                </c:pt>
                <c:pt idx="6">
                  <c:v>537</c:v>
                </c:pt>
                <c:pt idx="7">
                  <c:v>571.5</c:v>
                </c:pt>
                <c:pt idx="8">
                  <c:v>538.5</c:v>
                </c:pt>
                <c:pt idx="9">
                  <c:v>531</c:v>
                </c:pt>
                <c:pt idx="10">
                  <c:v>480</c:v>
                </c:pt>
                <c:pt idx="11">
                  <c:v>438.5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4064"/>
        <c:axId val="175843672"/>
      </c:barChart>
      <c:catAx>
        <c:axId val="17584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3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3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4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464.5</c:v>
                </c:pt>
                <c:pt idx="1">
                  <c:v>503</c:v>
                </c:pt>
                <c:pt idx="2">
                  <c:v>470.5</c:v>
                </c:pt>
                <c:pt idx="3">
                  <c:v>502.5</c:v>
                </c:pt>
                <c:pt idx="4">
                  <c:v>496.5</c:v>
                </c:pt>
                <c:pt idx="5">
                  <c:v>504.5</c:v>
                </c:pt>
                <c:pt idx="6">
                  <c:v>499.5</c:v>
                </c:pt>
                <c:pt idx="7">
                  <c:v>489.5</c:v>
                </c:pt>
                <c:pt idx="8">
                  <c:v>1305.5</c:v>
                </c:pt>
                <c:pt idx="9">
                  <c:v>457</c:v>
                </c:pt>
                <c:pt idx="10">
                  <c:v>529</c:v>
                </c:pt>
                <c:pt idx="11">
                  <c:v>560.5</c:v>
                </c:pt>
                <c:pt idx="12">
                  <c:v>514</c:v>
                </c:pt>
                <c:pt idx="13">
                  <c:v>481.5</c:v>
                </c:pt>
                <c:pt idx="14">
                  <c:v>593.5</c:v>
                </c:pt>
                <c:pt idx="15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2888"/>
        <c:axId val="175698544"/>
      </c:barChart>
      <c:catAx>
        <c:axId val="175842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69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2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1651</c:v>
                </c:pt>
                <c:pt idx="4">
                  <c:v>1582.5</c:v>
                </c:pt>
                <c:pt idx="5">
                  <c:v>1490.5</c:v>
                </c:pt>
                <c:pt idx="6">
                  <c:v>1419</c:v>
                </c:pt>
                <c:pt idx="7">
                  <c:v>1337</c:v>
                </c:pt>
                <c:pt idx="8">
                  <c:v>1315</c:v>
                </c:pt>
                <c:pt idx="9">
                  <c:v>1301.5</c:v>
                </c:pt>
                <c:pt idx="13">
                  <c:v>1295.5</c:v>
                </c:pt>
                <c:pt idx="14">
                  <c:v>1318</c:v>
                </c:pt>
                <c:pt idx="15">
                  <c:v>1308</c:v>
                </c:pt>
                <c:pt idx="16">
                  <c:v>1356.5</c:v>
                </c:pt>
                <c:pt idx="17">
                  <c:v>1342.5</c:v>
                </c:pt>
                <c:pt idx="18">
                  <c:v>2162.5</c:v>
                </c:pt>
                <c:pt idx="19">
                  <c:v>2158</c:v>
                </c:pt>
                <c:pt idx="20">
                  <c:v>2185.5</c:v>
                </c:pt>
                <c:pt idx="21">
                  <c:v>2261</c:v>
                </c:pt>
                <c:pt idx="22">
                  <c:v>1432</c:v>
                </c:pt>
                <c:pt idx="23">
                  <c:v>1452.5</c:v>
                </c:pt>
                <c:pt idx="24">
                  <c:v>1486</c:v>
                </c:pt>
                <c:pt idx="25">
                  <c:v>1455.5</c:v>
                </c:pt>
                <c:pt idx="29">
                  <c:v>1371.5</c:v>
                </c:pt>
                <c:pt idx="30">
                  <c:v>1390.5</c:v>
                </c:pt>
                <c:pt idx="31">
                  <c:v>1414.5</c:v>
                </c:pt>
                <c:pt idx="32">
                  <c:v>1430.5</c:v>
                </c:pt>
                <c:pt idx="33">
                  <c:v>1469.5</c:v>
                </c:pt>
                <c:pt idx="34">
                  <c:v>1475</c:v>
                </c:pt>
                <c:pt idx="35">
                  <c:v>1447.5</c:v>
                </c:pt>
                <c:pt idx="36">
                  <c:v>1389.5</c:v>
                </c:pt>
                <c:pt idx="37">
                  <c:v>1277.5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379</c:v>
                </c:pt>
                <c:pt idx="4">
                  <c:v>385</c:v>
                </c:pt>
                <c:pt idx="5">
                  <c:v>386</c:v>
                </c:pt>
                <c:pt idx="6">
                  <c:v>404.5</c:v>
                </c:pt>
                <c:pt idx="7">
                  <c:v>409.5</c:v>
                </c:pt>
                <c:pt idx="8">
                  <c:v>447</c:v>
                </c:pt>
                <c:pt idx="9">
                  <c:v>448.5</c:v>
                </c:pt>
                <c:pt idx="13">
                  <c:v>377.5</c:v>
                </c:pt>
                <c:pt idx="14">
                  <c:v>360</c:v>
                </c:pt>
                <c:pt idx="15">
                  <c:v>346.5</c:v>
                </c:pt>
                <c:pt idx="16">
                  <c:v>321.5</c:v>
                </c:pt>
                <c:pt idx="17">
                  <c:v>309</c:v>
                </c:pt>
                <c:pt idx="18">
                  <c:v>305.5</c:v>
                </c:pt>
                <c:pt idx="19">
                  <c:v>291</c:v>
                </c:pt>
                <c:pt idx="20">
                  <c:v>288</c:v>
                </c:pt>
                <c:pt idx="21">
                  <c:v>287.5</c:v>
                </c:pt>
                <c:pt idx="22">
                  <c:v>331</c:v>
                </c:pt>
                <c:pt idx="23">
                  <c:v>350.5</c:v>
                </c:pt>
                <c:pt idx="24">
                  <c:v>401.5</c:v>
                </c:pt>
                <c:pt idx="25">
                  <c:v>425.5</c:v>
                </c:pt>
                <c:pt idx="29">
                  <c:v>417</c:v>
                </c:pt>
                <c:pt idx="30">
                  <c:v>413.5</c:v>
                </c:pt>
                <c:pt idx="31">
                  <c:v>408.5</c:v>
                </c:pt>
                <c:pt idx="32">
                  <c:v>378.5</c:v>
                </c:pt>
                <c:pt idx="33">
                  <c:v>380</c:v>
                </c:pt>
                <c:pt idx="34">
                  <c:v>392</c:v>
                </c:pt>
                <c:pt idx="35">
                  <c:v>364</c:v>
                </c:pt>
                <c:pt idx="36">
                  <c:v>348.5</c:v>
                </c:pt>
                <c:pt idx="37">
                  <c:v>329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199</c:v>
                </c:pt>
                <c:pt idx="4">
                  <c:v>204.5</c:v>
                </c:pt>
                <c:pt idx="5">
                  <c:v>185</c:v>
                </c:pt>
                <c:pt idx="6">
                  <c:v>176.5</c:v>
                </c:pt>
                <c:pt idx="7">
                  <c:v>169</c:v>
                </c:pt>
                <c:pt idx="8">
                  <c:v>176.5</c:v>
                </c:pt>
                <c:pt idx="9">
                  <c:v>186</c:v>
                </c:pt>
                <c:pt idx="13">
                  <c:v>267.5</c:v>
                </c:pt>
                <c:pt idx="14">
                  <c:v>294.5</c:v>
                </c:pt>
                <c:pt idx="15">
                  <c:v>319.5</c:v>
                </c:pt>
                <c:pt idx="16">
                  <c:v>325</c:v>
                </c:pt>
                <c:pt idx="17">
                  <c:v>338.5</c:v>
                </c:pt>
                <c:pt idx="18">
                  <c:v>331</c:v>
                </c:pt>
                <c:pt idx="19">
                  <c:v>302.5</c:v>
                </c:pt>
                <c:pt idx="20">
                  <c:v>307.5</c:v>
                </c:pt>
                <c:pt idx="21">
                  <c:v>303.5</c:v>
                </c:pt>
                <c:pt idx="22">
                  <c:v>297.5</c:v>
                </c:pt>
                <c:pt idx="23">
                  <c:v>282</c:v>
                </c:pt>
                <c:pt idx="24">
                  <c:v>262</c:v>
                </c:pt>
                <c:pt idx="25">
                  <c:v>247</c:v>
                </c:pt>
                <c:pt idx="29">
                  <c:v>275</c:v>
                </c:pt>
                <c:pt idx="30">
                  <c:v>285.5</c:v>
                </c:pt>
                <c:pt idx="31">
                  <c:v>321</c:v>
                </c:pt>
                <c:pt idx="32">
                  <c:v>326</c:v>
                </c:pt>
                <c:pt idx="33">
                  <c:v>359.5</c:v>
                </c:pt>
                <c:pt idx="34">
                  <c:v>360.5</c:v>
                </c:pt>
                <c:pt idx="35">
                  <c:v>366.5</c:v>
                </c:pt>
                <c:pt idx="36">
                  <c:v>383</c:v>
                </c:pt>
                <c:pt idx="37">
                  <c:v>381.5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2229</c:v>
                </c:pt>
                <c:pt idx="4">
                  <c:v>2172</c:v>
                </c:pt>
                <c:pt idx="5">
                  <c:v>2061.5</c:v>
                </c:pt>
                <c:pt idx="6">
                  <c:v>2000</c:v>
                </c:pt>
                <c:pt idx="7">
                  <c:v>1915.5</c:v>
                </c:pt>
                <c:pt idx="8">
                  <c:v>1938.5</c:v>
                </c:pt>
                <c:pt idx="9">
                  <c:v>1936</c:v>
                </c:pt>
                <c:pt idx="13">
                  <c:v>1940.5</c:v>
                </c:pt>
                <c:pt idx="14">
                  <c:v>1972.5</c:v>
                </c:pt>
                <c:pt idx="15">
                  <c:v>1974</c:v>
                </c:pt>
                <c:pt idx="16">
                  <c:v>2003</c:v>
                </c:pt>
                <c:pt idx="17">
                  <c:v>1990</c:v>
                </c:pt>
                <c:pt idx="18">
                  <c:v>2799</c:v>
                </c:pt>
                <c:pt idx="19">
                  <c:v>2751.5</c:v>
                </c:pt>
                <c:pt idx="20">
                  <c:v>2781</c:v>
                </c:pt>
                <c:pt idx="21">
                  <c:v>2852</c:v>
                </c:pt>
                <c:pt idx="22">
                  <c:v>2060.5</c:v>
                </c:pt>
                <c:pt idx="23">
                  <c:v>2085</c:v>
                </c:pt>
                <c:pt idx="24">
                  <c:v>2149.5</c:v>
                </c:pt>
                <c:pt idx="25">
                  <c:v>2128</c:v>
                </c:pt>
                <c:pt idx="29">
                  <c:v>2063.5</c:v>
                </c:pt>
                <c:pt idx="30">
                  <c:v>2089.5</c:v>
                </c:pt>
                <c:pt idx="31">
                  <c:v>2144</c:v>
                </c:pt>
                <c:pt idx="32">
                  <c:v>2135</c:v>
                </c:pt>
                <c:pt idx="33">
                  <c:v>2209</c:v>
                </c:pt>
                <c:pt idx="34">
                  <c:v>2227.5</c:v>
                </c:pt>
                <c:pt idx="35">
                  <c:v>2178</c:v>
                </c:pt>
                <c:pt idx="36">
                  <c:v>2121</c:v>
                </c:pt>
                <c:pt idx="37">
                  <c:v>1988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99328"/>
        <c:axId val="175699720"/>
      </c:lineChart>
      <c:catAx>
        <c:axId val="175699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9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699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699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313.5</c:v>
                </c:pt>
                <c:pt idx="1">
                  <c:v>342</c:v>
                </c:pt>
                <c:pt idx="2">
                  <c:v>298.5</c:v>
                </c:pt>
                <c:pt idx="3">
                  <c:v>341.5</c:v>
                </c:pt>
                <c:pt idx="4">
                  <c:v>336</c:v>
                </c:pt>
                <c:pt idx="5">
                  <c:v>332</c:v>
                </c:pt>
                <c:pt idx="6">
                  <c:v>347</c:v>
                </c:pt>
                <c:pt idx="7">
                  <c:v>327.5</c:v>
                </c:pt>
                <c:pt idx="8">
                  <c:v>1156</c:v>
                </c:pt>
                <c:pt idx="9">
                  <c:v>327.5</c:v>
                </c:pt>
                <c:pt idx="10">
                  <c:v>374.5</c:v>
                </c:pt>
                <c:pt idx="11">
                  <c:v>403</c:v>
                </c:pt>
                <c:pt idx="12">
                  <c:v>327</c:v>
                </c:pt>
                <c:pt idx="13">
                  <c:v>348</c:v>
                </c:pt>
                <c:pt idx="14">
                  <c:v>408</c:v>
                </c:pt>
                <c:pt idx="15">
                  <c:v>372.5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911272"/>
        <c:axId val="175840928"/>
      </c:barChart>
      <c:catAx>
        <c:axId val="68911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8911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329.5</c:v>
                </c:pt>
                <c:pt idx="1">
                  <c:v>347</c:v>
                </c:pt>
                <c:pt idx="2">
                  <c:v>351.5</c:v>
                </c:pt>
                <c:pt idx="3">
                  <c:v>343.5</c:v>
                </c:pt>
                <c:pt idx="4">
                  <c:v>348.5</c:v>
                </c:pt>
                <c:pt idx="5">
                  <c:v>371</c:v>
                </c:pt>
                <c:pt idx="6">
                  <c:v>367.5</c:v>
                </c:pt>
                <c:pt idx="7">
                  <c:v>382.5</c:v>
                </c:pt>
                <c:pt idx="8">
                  <c:v>354</c:v>
                </c:pt>
                <c:pt idx="9">
                  <c:v>343.5</c:v>
                </c:pt>
                <c:pt idx="10">
                  <c:v>309.5</c:v>
                </c:pt>
                <c:pt idx="11">
                  <c:v>270.5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1712"/>
        <c:axId val="175842104"/>
      </c:barChart>
      <c:catAx>
        <c:axId val="17584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2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842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85.5</c:v>
                </c:pt>
                <c:pt idx="1">
                  <c:v>104.5</c:v>
                </c:pt>
                <c:pt idx="2">
                  <c:v>89</c:v>
                </c:pt>
                <c:pt idx="3">
                  <c:v>100</c:v>
                </c:pt>
                <c:pt idx="4">
                  <c:v>91.5</c:v>
                </c:pt>
                <c:pt idx="5">
                  <c:v>105.5</c:v>
                </c:pt>
                <c:pt idx="6">
                  <c:v>107.5</c:v>
                </c:pt>
                <c:pt idx="7">
                  <c:v>105</c:v>
                </c:pt>
                <c:pt idx="8">
                  <c:v>129</c:v>
                </c:pt>
                <c:pt idx="9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844456"/>
        <c:axId val="176147128"/>
      </c:barChart>
      <c:catAx>
        <c:axId val="17584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4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84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99.5</c:v>
                </c:pt>
                <c:pt idx="1">
                  <c:v>112</c:v>
                </c:pt>
                <c:pt idx="2">
                  <c:v>116.5</c:v>
                </c:pt>
                <c:pt idx="3">
                  <c:v>89</c:v>
                </c:pt>
                <c:pt idx="4">
                  <c:v>96</c:v>
                </c:pt>
                <c:pt idx="5">
                  <c:v>107</c:v>
                </c:pt>
                <c:pt idx="6">
                  <c:v>86.5</c:v>
                </c:pt>
                <c:pt idx="7">
                  <c:v>90.5</c:v>
                </c:pt>
                <c:pt idx="8">
                  <c:v>108</c:v>
                </c:pt>
                <c:pt idx="9">
                  <c:v>79</c:v>
                </c:pt>
                <c:pt idx="10">
                  <c:v>71</c:v>
                </c:pt>
                <c:pt idx="11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48304"/>
        <c:axId val="176148696"/>
      </c:barChart>
      <c:catAx>
        <c:axId val="17614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4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96</c:v>
                </c:pt>
                <c:pt idx="1">
                  <c:v>94</c:v>
                </c:pt>
                <c:pt idx="2">
                  <c:v>103</c:v>
                </c:pt>
                <c:pt idx="3">
                  <c:v>84.5</c:v>
                </c:pt>
                <c:pt idx="4">
                  <c:v>78.5</c:v>
                </c:pt>
                <c:pt idx="5">
                  <c:v>80.5</c:v>
                </c:pt>
                <c:pt idx="6">
                  <c:v>78</c:v>
                </c:pt>
                <c:pt idx="7">
                  <c:v>72</c:v>
                </c:pt>
                <c:pt idx="8">
                  <c:v>75</c:v>
                </c:pt>
                <c:pt idx="9">
                  <c:v>66</c:v>
                </c:pt>
                <c:pt idx="10">
                  <c:v>75</c:v>
                </c:pt>
                <c:pt idx="11">
                  <c:v>71.5</c:v>
                </c:pt>
                <c:pt idx="12">
                  <c:v>118.5</c:v>
                </c:pt>
                <c:pt idx="13">
                  <c:v>85.5</c:v>
                </c:pt>
                <c:pt idx="14">
                  <c:v>126</c:v>
                </c:pt>
                <c:pt idx="15">
                  <c:v>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49480"/>
        <c:axId val="176149872"/>
      </c:barChart>
      <c:catAx>
        <c:axId val="17614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4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34</c:v>
                </c:pt>
                <c:pt idx="1">
                  <c:v>60.5</c:v>
                </c:pt>
                <c:pt idx="2">
                  <c:v>51.5</c:v>
                </c:pt>
                <c:pt idx="3">
                  <c:v>53</c:v>
                </c:pt>
                <c:pt idx="4">
                  <c:v>39.5</c:v>
                </c:pt>
                <c:pt idx="5">
                  <c:v>41</c:v>
                </c:pt>
                <c:pt idx="6">
                  <c:v>43</c:v>
                </c:pt>
                <c:pt idx="7">
                  <c:v>45.5</c:v>
                </c:pt>
                <c:pt idx="8">
                  <c:v>47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50656"/>
        <c:axId val="176565808"/>
      </c:barChart>
      <c:catAx>
        <c:axId val="17615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6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65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5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65</c:v>
                </c:pt>
                <c:pt idx="1">
                  <c:v>67</c:v>
                </c:pt>
                <c:pt idx="2">
                  <c:v>78</c:v>
                </c:pt>
                <c:pt idx="3">
                  <c:v>65</c:v>
                </c:pt>
                <c:pt idx="4">
                  <c:v>75.5</c:v>
                </c:pt>
                <c:pt idx="5">
                  <c:v>102.5</c:v>
                </c:pt>
                <c:pt idx="6">
                  <c:v>83</c:v>
                </c:pt>
                <c:pt idx="7">
                  <c:v>98.5</c:v>
                </c:pt>
                <c:pt idx="8">
                  <c:v>76.5</c:v>
                </c:pt>
                <c:pt idx="9">
                  <c:v>108.5</c:v>
                </c:pt>
                <c:pt idx="10">
                  <c:v>99.5</c:v>
                </c:pt>
                <c:pt idx="11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566592"/>
        <c:axId val="176566984"/>
      </c:barChart>
      <c:catAx>
        <c:axId val="17656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66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6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6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</c:v>
                </c:pt>
                <c:pt idx="1">
                  <c:v>67</c:v>
                </c:pt>
                <c:pt idx="2">
                  <c:v>69</c:v>
                </c:pt>
                <c:pt idx="3">
                  <c:v>76.5</c:v>
                </c:pt>
                <c:pt idx="4">
                  <c:v>82</c:v>
                </c:pt>
                <c:pt idx="5">
                  <c:v>92</c:v>
                </c:pt>
                <c:pt idx="6">
                  <c:v>74.5</c:v>
                </c:pt>
                <c:pt idx="7">
                  <c:v>90</c:v>
                </c:pt>
                <c:pt idx="8">
                  <c:v>74.5</c:v>
                </c:pt>
                <c:pt idx="9">
                  <c:v>63.5</c:v>
                </c:pt>
                <c:pt idx="10">
                  <c:v>79.5</c:v>
                </c:pt>
                <c:pt idx="11">
                  <c:v>86</c:v>
                </c:pt>
                <c:pt idx="12">
                  <c:v>68.5</c:v>
                </c:pt>
                <c:pt idx="13">
                  <c:v>48</c:v>
                </c:pt>
                <c:pt idx="14">
                  <c:v>59.5</c:v>
                </c:pt>
                <c:pt idx="15">
                  <c:v>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47912"/>
        <c:axId val="176567768"/>
      </c:barChart>
      <c:catAx>
        <c:axId val="17614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56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56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4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249534</xdr:colOff>
      <xdr:row>1</xdr:row>
      <xdr:rowOff>22131</xdr:rowOff>
    </xdr:from>
    <xdr:to>
      <xdr:col>11</xdr:col>
      <xdr:colOff>39984</xdr:colOff>
      <xdr:row>7</xdr:row>
      <xdr:rowOff>31551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179136"/>
          <a:ext cx="2250202" cy="1077058"/>
          <a:chOff x="1701" y="485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485"/>
            <a:ext cx="4500" cy="1710"/>
            <a:chOff x="1701" y="485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43" y="485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W15" sqref="W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">
        <v>60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">
        <v>149</v>
      </c>
      <c r="E5" s="186"/>
      <c r="F5" s="186"/>
      <c r="G5" s="186"/>
      <c r="H5" s="186"/>
      <c r="I5" s="182" t="s">
        <v>53</v>
      </c>
      <c r="J5" s="182"/>
      <c r="K5" s="182"/>
      <c r="L5" s="187"/>
      <c r="M5" s="187"/>
      <c r="N5" s="187"/>
      <c r="O5" s="12"/>
      <c r="P5" s="182" t="s">
        <v>57</v>
      </c>
      <c r="Q5" s="182"/>
      <c r="R5" s="182"/>
      <c r="S5" s="185" t="s">
        <v>62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 t="s">
        <v>151</v>
      </c>
      <c r="E6" s="183"/>
      <c r="F6" s="183"/>
      <c r="G6" s="183"/>
      <c r="H6" s="183"/>
      <c r="I6" s="182" t="s">
        <v>59</v>
      </c>
      <c r="J6" s="182"/>
      <c r="K6" s="182"/>
      <c r="L6" s="188">
        <v>2</v>
      </c>
      <c r="M6" s="188"/>
      <c r="N6" s="188"/>
      <c r="O6" s="42"/>
      <c r="P6" s="182" t="s">
        <v>58</v>
      </c>
      <c r="Q6" s="182"/>
      <c r="R6" s="182"/>
      <c r="S6" s="195">
        <v>42521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89</v>
      </c>
      <c r="C10" s="46">
        <v>310</v>
      </c>
      <c r="D10" s="46">
        <v>21</v>
      </c>
      <c r="E10" s="46">
        <v>4</v>
      </c>
      <c r="F10" s="6">
        <f t="shared" ref="F10:F22" si="0">B10*0.5+C10*1+D10*2+E10*2.5</f>
        <v>406.5</v>
      </c>
      <c r="G10" s="2"/>
      <c r="H10" s="19" t="s">
        <v>4</v>
      </c>
      <c r="I10" s="46">
        <v>61</v>
      </c>
      <c r="J10" s="46">
        <v>254</v>
      </c>
      <c r="K10" s="46">
        <v>21</v>
      </c>
      <c r="L10" s="46">
        <v>6</v>
      </c>
      <c r="M10" s="6">
        <f t="shared" ref="M10:M22" si="1">I10*0.5+J10*1+K10*2+L10*2.5</f>
        <v>341.5</v>
      </c>
      <c r="N10" s="9">
        <f>F20+F21+F22+M10</f>
        <v>1295.5</v>
      </c>
      <c r="O10" s="19" t="s">
        <v>43</v>
      </c>
      <c r="P10" s="165">
        <v>41</v>
      </c>
      <c r="Q10" s="165">
        <v>261</v>
      </c>
      <c r="R10" s="165">
        <v>19</v>
      </c>
      <c r="S10" s="46">
        <v>4</v>
      </c>
      <c r="T10" s="6">
        <f t="shared" ref="T10:T21" si="2">P10*0.5+Q10*1+R10*2+S10*2.5</f>
        <v>329.5</v>
      </c>
      <c r="U10" s="10"/>
      <c r="AB10" s="1"/>
    </row>
    <row r="11" spans="1:28" ht="24" customHeight="1" x14ac:dyDescent="0.2">
      <c r="A11" s="18" t="s">
        <v>14</v>
      </c>
      <c r="B11" s="46">
        <v>96</v>
      </c>
      <c r="C11" s="46">
        <v>319</v>
      </c>
      <c r="D11" s="46">
        <v>24</v>
      </c>
      <c r="E11" s="46">
        <v>3</v>
      </c>
      <c r="F11" s="6">
        <f t="shared" si="0"/>
        <v>422.5</v>
      </c>
      <c r="G11" s="2"/>
      <c r="H11" s="19" t="s">
        <v>5</v>
      </c>
      <c r="I11" s="46">
        <v>54</v>
      </c>
      <c r="J11" s="46">
        <v>247</v>
      </c>
      <c r="K11" s="46">
        <v>21</v>
      </c>
      <c r="L11" s="46">
        <v>8</v>
      </c>
      <c r="M11" s="6">
        <f t="shared" si="1"/>
        <v>336</v>
      </c>
      <c r="N11" s="9">
        <f>F21+F22+M10+M11</f>
        <v>1318</v>
      </c>
      <c r="O11" s="19" t="s">
        <v>44</v>
      </c>
      <c r="P11" s="165">
        <v>47</v>
      </c>
      <c r="Q11" s="165">
        <v>274</v>
      </c>
      <c r="R11" s="165">
        <v>21</v>
      </c>
      <c r="S11" s="46">
        <v>3</v>
      </c>
      <c r="T11" s="6">
        <f t="shared" si="2"/>
        <v>347</v>
      </c>
      <c r="U11" s="2"/>
      <c r="AB11" s="1"/>
    </row>
    <row r="12" spans="1:28" ht="24" customHeight="1" x14ac:dyDescent="0.2">
      <c r="A12" s="18" t="s">
        <v>17</v>
      </c>
      <c r="B12" s="46">
        <v>73</v>
      </c>
      <c r="C12" s="46">
        <v>317</v>
      </c>
      <c r="D12" s="46">
        <v>24</v>
      </c>
      <c r="E12" s="46">
        <v>11</v>
      </c>
      <c r="F12" s="6">
        <f t="shared" si="0"/>
        <v>429</v>
      </c>
      <c r="G12" s="2"/>
      <c r="H12" s="19" t="s">
        <v>6</v>
      </c>
      <c r="I12" s="46">
        <v>55</v>
      </c>
      <c r="J12" s="46">
        <v>242</v>
      </c>
      <c r="K12" s="46">
        <v>25</v>
      </c>
      <c r="L12" s="46">
        <v>5</v>
      </c>
      <c r="M12" s="6">
        <f t="shared" si="1"/>
        <v>332</v>
      </c>
      <c r="N12" s="2">
        <f>F22+M10+M11+M12</f>
        <v>1308</v>
      </c>
      <c r="O12" s="19" t="s">
        <v>32</v>
      </c>
      <c r="P12" s="165">
        <v>69</v>
      </c>
      <c r="Q12" s="165">
        <v>261</v>
      </c>
      <c r="R12" s="165">
        <v>23</v>
      </c>
      <c r="S12" s="46">
        <v>4</v>
      </c>
      <c r="T12" s="6">
        <f t="shared" si="2"/>
        <v>351.5</v>
      </c>
      <c r="U12" s="2"/>
      <c r="AB12" s="1"/>
    </row>
    <row r="13" spans="1:28" ht="24" customHeight="1" x14ac:dyDescent="0.2">
      <c r="A13" s="18" t="s">
        <v>19</v>
      </c>
      <c r="B13" s="46">
        <v>59</v>
      </c>
      <c r="C13" s="46">
        <v>289</v>
      </c>
      <c r="D13" s="46">
        <v>26</v>
      </c>
      <c r="E13" s="46">
        <v>9</v>
      </c>
      <c r="F13" s="6">
        <f t="shared" si="0"/>
        <v>393</v>
      </c>
      <c r="G13" s="2">
        <f t="shared" ref="G13:G19" si="3">F10+F11+F12+F13</f>
        <v>1651</v>
      </c>
      <c r="H13" s="19" t="s">
        <v>7</v>
      </c>
      <c r="I13" s="46">
        <v>47</v>
      </c>
      <c r="J13" s="46">
        <v>269</v>
      </c>
      <c r="K13" s="46">
        <v>21</v>
      </c>
      <c r="L13" s="46">
        <v>5</v>
      </c>
      <c r="M13" s="6">
        <f t="shared" si="1"/>
        <v>347</v>
      </c>
      <c r="N13" s="2">
        <f t="shared" ref="N13:N18" si="4">M10+M11+M12+M13</f>
        <v>1356.5</v>
      </c>
      <c r="O13" s="19" t="s">
        <v>33</v>
      </c>
      <c r="P13" s="165">
        <v>80</v>
      </c>
      <c r="Q13" s="165">
        <v>241</v>
      </c>
      <c r="R13" s="165">
        <v>25</v>
      </c>
      <c r="S13" s="46">
        <v>5</v>
      </c>
      <c r="T13" s="6">
        <f t="shared" si="2"/>
        <v>343.5</v>
      </c>
      <c r="U13" s="2">
        <f t="shared" ref="U13:U21" si="5">T10+T11+T12+T13</f>
        <v>1371.5</v>
      </c>
      <c r="AB13" s="81">
        <v>241</v>
      </c>
    </row>
    <row r="14" spans="1:28" ht="24" customHeight="1" x14ac:dyDescent="0.2">
      <c r="A14" s="18" t="s">
        <v>21</v>
      </c>
      <c r="B14" s="46">
        <v>60</v>
      </c>
      <c r="C14" s="46">
        <v>239</v>
      </c>
      <c r="D14" s="46">
        <v>27</v>
      </c>
      <c r="E14" s="46">
        <v>6</v>
      </c>
      <c r="F14" s="6">
        <f t="shared" si="0"/>
        <v>338</v>
      </c>
      <c r="G14" s="2">
        <f t="shared" si="3"/>
        <v>1582.5</v>
      </c>
      <c r="H14" s="19" t="s">
        <v>9</v>
      </c>
      <c r="I14" s="165">
        <v>42</v>
      </c>
      <c r="J14" s="165">
        <v>261</v>
      </c>
      <c r="K14" s="165">
        <v>19</v>
      </c>
      <c r="L14" s="46">
        <v>3</v>
      </c>
      <c r="M14" s="6">
        <f t="shared" si="1"/>
        <v>327.5</v>
      </c>
      <c r="N14" s="2">
        <f t="shared" si="4"/>
        <v>1342.5</v>
      </c>
      <c r="O14" s="19" t="s">
        <v>29</v>
      </c>
      <c r="P14" s="166">
        <v>62</v>
      </c>
      <c r="Q14" s="166">
        <v>276</v>
      </c>
      <c r="R14" s="166">
        <v>17</v>
      </c>
      <c r="S14" s="45">
        <v>3</v>
      </c>
      <c r="T14" s="6">
        <f t="shared" si="2"/>
        <v>348.5</v>
      </c>
      <c r="U14" s="2">
        <f t="shared" si="5"/>
        <v>1390.5</v>
      </c>
      <c r="AB14" s="81">
        <v>250</v>
      </c>
    </row>
    <row r="15" spans="1:28" ht="24" customHeight="1" x14ac:dyDescent="0.2">
      <c r="A15" s="18" t="s">
        <v>23</v>
      </c>
      <c r="B15" s="46">
        <v>64</v>
      </c>
      <c r="C15" s="46">
        <v>225</v>
      </c>
      <c r="D15" s="46">
        <v>28</v>
      </c>
      <c r="E15" s="46">
        <v>7</v>
      </c>
      <c r="F15" s="6">
        <f t="shared" si="0"/>
        <v>330.5</v>
      </c>
      <c r="G15" s="2">
        <f t="shared" si="3"/>
        <v>1490.5</v>
      </c>
      <c r="H15" s="19" t="s">
        <v>12</v>
      </c>
      <c r="I15" s="165">
        <v>49</v>
      </c>
      <c r="J15" s="165">
        <v>259</v>
      </c>
      <c r="K15" s="165">
        <v>20</v>
      </c>
      <c r="L15" s="46">
        <v>333</v>
      </c>
      <c r="M15" s="6">
        <f t="shared" si="1"/>
        <v>1156</v>
      </c>
      <c r="N15" s="2">
        <f t="shared" si="4"/>
        <v>2162.5</v>
      </c>
      <c r="O15" s="18" t="s">
        <v>30</v>
      </c>
      <c r="P15" s="165">
        <v>77</v>
      </c>
      <c r="Q15" s="165">
        <v>261</v>
      </c>
      <c r="R15" s="166">
        <v>27</v>
      </c>
      <c r="S15" s="46">
        <v>7</v>
      </c>
      <c r="T15" s="6">
        <f t="shared" si="2"/>
        <v>371</v>
      </c>
      <c r="U15" s="2">
        <f t="shared" si="5"/>
        <v>1414.5</v>
      </c>
      <c r="AB15" s="81">
        <v>262</v>
      </c>
    </row>
    <row r="16" spans="1:28" ht="24" customHeight="1" x14ac:dyDescent="0.2">
      <c r="A16" s="18" t="s">
        <v>39</v>
      </c>
      <c r="B16" s="46">
        <v>76</v>
      </c>
      <c r="C16" s="46">
        <v>219</v>
      </c>
      <c r="D16" s="46">
        <v>29</v>
      </c>
      <c r="E16" s="46">
        <v>17</v>
      </c>
      <c r="F16" s="6">
        <f t="shared" si="0"/>
        <v>357.5</v>
      </c>
      <c r="G16" s="2">
        <f t="shared" si="3"/>
        <v>1419</v>
      </c>
      <c r="H16" s="19" t="s">
        <v>15</v>
      </c>
      <c r="I16" s="165">
        <v>52</v>
      </c>
      <c r="J16" s="165">
        <v>245</v>
      </c>
      <c r="K16" s="165">
        <v>22</v>
      </c>
      <c r="L16" s="46">
        <v>5</v>
      </c>
      <c r="M16" s="6">
        <f t="shared" si="1"/>
        <v>327.5</v>
      </c>
      <c r="N16" s="2">
        <f t="shared" si="4"/>
        <v>2158</v>
      </c>
      <c r="O16" s="19" t="s">
        <v>8</v>
      </c>
      <c r="P16" s="165">
        <v>75</v>
      </c>
      <c r="Q16" s="165">
        <v>267</v>
      </c>
      <c r="R16" s="165">
        <v>29</v>
      </c>
      <c r="S16" s="46">
        <v>2</v>
      </c>
      <c r="T16" s="6">
        <f t="shared" si="2"/>
        <v>367.5</v>
      </c>
      <c r="U16" s="2">
        <f t="shared" si="5"/>
        <v>1430.5</v>
      </c>
      <c r="AB16" s="81">
        <v>270.5</v>
      </c>
    </row>
    <row r="17" spans="1:28" ht="24" customHeight="1" x14ac:dyDescent="0.2">
      <c r="A17" s="18" t="s">
        <v>40</v>
      </c>
      <c r="B17" s="46">
        <v>54</v>
      </c>
      <c r="C17" s="46">
        <v>221</v>
      </c>
      <c r="D17" s="46">
        <v>24</v>
      </c>
      <c r="E17" s="46">
        <v>6</v>
      </c>
      <c r="F17" s="6">
        <f t="shared" si="0"/>
        <v>311</v>
      </c>
      <c r="G17" s="2">
        <f t="shared" si="3"/>
        <v>1337</v>
      </c>
      <c r="H17" s="19" t="s">
        <v>18</v>
      </c>
      <c r="I17" s="165">
        <v>59</v>
      </c>
      <c r="J17" s="165">
        <v>287</v>
      </c>
      <c r="K17" s="165">
        <v>19</v>
      </c>
      <c r="L17" s="46">
        <v>8</v>
      </c>
      <c r="M17" s="6">
        <f t="shared" si="1"/>
        <v>374.5</v>
      </c>
      <c r="N17" s="2">
        <f t="shared" si="4"/>
        <v>2185.5</v>
      </c>
      <c r="O17" s="19" t="s">
        <v>10</v>
      </c>
      <c r="P17" s="165">
        <v>69</v>
      </c>
      <c r="Q17" s="165">
        <v>284</v>
      </c>
      <c r="R17" s="165">
        <v>27</v>
      </c>
      <c r="S17" s="46">
        <v>4</v>
      </c>
      <c r="T17" s="6">
        <f t="shared" si="2"/>
        <v>382.5</v>
      </c>
      <c r="U17" s="2">
        <f t="shared" si="5"/>
        <v>1469.5</v>
      </c>
      <c r="AB17" s="81">
        <v>289.5</v>
      </c>
    </row>
    <row r="18" spans="1:28" ht="24" customHeight="1" x14ac:dyDescent="0.2">
      <c r="A18" s="18" t="s">
        <v>41</v>
      </c>
      <c r="B18" s="46">
        <v>79</v>
      </c>
      <c r="C18" s="46">
        <v>221</v>
      </c>
      <c r="D18" s="46">
        <v>19</v>
      </c>
      <c r="E18" s="46">
        <v>7</v>
      </c>
      <c r="F18" s="6">
        <f t="shared" si="0"/>
        <v>316</v>
      </c>
      <c r="G18" s="2">
        <f t="shared" si="3"/>
        <v>1315</v>
      </c>
      <c r="H18" s="19" t="s">
        <v>20</v>
      </c>
      <c r="I18" s="165">
        <v>70</v>
      </c>
      <c r="J18" s="165">
        <v>309</v>
      </c>
      <c r="K18" s="165">
        <v>22</v>
      </c>
      <c r="L18" s="46">
        <v>6</v>
      </c>
      <c r="M18" s="6">
        <f t="shared" si="1"/>
        <v>403</v>
      </c>
      <c r="N18" s="2">
        <f t="shared" si="4"/>
        <v>2261</v>
      </c>
      <c r="O18" s="19" t="s">
        <v>13</v>
      </c>
      <c r="P18" s="165">
        <v>77</v>
      </c>
      <c r="Q18" s="165">
        <v>261</v>
      </c>
      <c r="R18" s="165">
        <v>21</v>
      </c>
      <c r="S18" s="46">
        <v>5</v>
      </c>
      <c r="T18" s="6">
        <f t="shared" si="2"/>
        <v>354</v>
      </c>
      <c r="U18" s="2">
        <f t="shared" si="5"/>
        <v>1475</v>
      </c>
      <c r="AB18" s="81">
        <v>291</v>
      </c>
    </row>
    <row r="19" spans="1:28" ht="24" customHeight="1" thickBot="1" x14ac:dyDescent="0.25">
      <c r="A19" s="21" t="s">
        <v>42</v>
      </c>
      <c r="B19" s="47">
        <v>74</v>
      </c>
      <c r="C19" s="47">
        <v>224</v>
      </c>
      <c r="D19" s="47">
        <v>18</v>
      </c>
      <c r="E19" s="47">
        <v>8</v>
      </c>
      <c r="F19" s="7">
        <f t="shared" si="0"/>
        <v>317</v>
      </c>
      <c r="G19" s="3">
        <f t="shared" si="3"/>
        <v>1301.5</v>
      </c>
      <c r="H19" s="20" t="s">
        <v>22</v>
      </c>
      <c r="I19" s="166">
        <v>61</v>
      </c>
      <c r="J19" s="166">
        <v>245</v>
      </c>
      <c r="K19" s="166">
        <v>17</v>
      </c>
      <c r="L19" s="45">
        <v>7</v>
      </c>
      <c r="M19" s="6">
        <f t="shared" si="1"/>
        <v>327</v>
      </c>
      <c r="N19" s="2">
        <f>M16+M17+M18+M19</f>
        <v>1432</v>
      </c>
      <c r="O19" s="19" t="s">
        <v>16</v>
      </c>
      <c r="P19" s="165">
        <v>63</v>
      </c>
      <c r="Q19" s="165">
        <v>252</v>
      </c>
      <c r="R19" s="165">
        <v>25</v>
      </c>
      <c r="S19" s="46">
        <v>4</v>
      </c>
      <c r="T19" s="6">
        <f t="shared" si="2"/>
        <v>343.5</v>
      </c>
      <c r="U19" s="2">
        <f t="shared" si="5"/>
        <v>1447.5</v>
      </c>
      <c r="AB19" s="81">
        <v>294</v>
      </c>
    </row>
    <row r="20" spans="1:28" ht="24" customHeight="1" x14ac:dyDescent="0.2">
      <c r="A20" s="19" t="s">
        <v>27</v>
      </c>
      <c r="B20" s="45">
        <v>46</v>
      </c>
      <c r="C20" s="45">
        <v>239</v>
      </c>
      <c r="D20" s="45">
        <v>17</v>
      </c>
      <c r="E20" s="45">
        <v>7</v>
      </c>
      <c r="F20" s="8">
        <f t="shared" si="0"/>
        <v>313.5</v>
      </c>
      <c r="G20" s="35"/>
      <c r="H20" s="19" t="s">
        <v>24</v>
      </c>
      <c r="I20" s="165">
        <v>64</v>
      </c>
      <c r="J20" s="165">
        <v>253</v>
      </c>
      <c r="K20" s="165">
        <v>19</v>
      </c>
      <c r="L20" s="46">
        <v>10</v>
      </c>
      <c r="M20" s="8">
        <f t="shared" si="1"/>
        <v>348</v>
      </c>
      <c r="N20" s="2">
        <f>M17+M18+M19+M20</f>
        <v>1452.5</v>
      </c>
      <c r="O20" s="19" t="s">
        <v>45</v>
      </c>
      <c r="P20" s="166">
        <v>45</v>
      </c>
      <c r="Q20" s="166">
        <v>219</v>
      </c>
      <c r="R20" s="165">
        <v>29</v>
      </c>
      <c r="S20" s="45">
        <v>4</v>
      </c>
      <c r="T20" s="8">
        <f t="shared" si="2"/>
        <v>309.5</v>
      </c>
      <c r="U20" s="2">
        <f t="shared" si="5"/>
        <v>1389.5</v>
      </c>
      <c r="AB20" s="81">
        <v>299</v>
      </c>
    </row>
    <row r="21" spans="1:28" ht="24" customHeight="1" thickBot="1" x14ac:dyDescent="0.25">
      <c r="A21" s="19" t="s">
        <v>28</v>
      </c>
      <c r="B21" s="46">
        <v>55</v>
      </c>
      <c r="C21" s="46">
        <v>250</v>
      </c>
      <c r="D21" s="46">
        <v>21</v>
      </c>
      <c r="E21" s="46">
        <v>9</v>
      </c>
      <c r="F21" s="6">
        <f t="shared" si="0"/>
        <v>342</v>
      </c>
      <c r="G21" s="36"/>
      <c r="H21" s="20" t="s">
        <v>25</v>
      </c>
      <c r="I21" s="165">
        <v>73</v>
      </c>
      <c r="J21" s="165">
        <v>290</v>
      </c>
      <c r="K21" s="165">
        <v>17</v>
      </c>
      <c r="L21" s="46">
        <v>19</v>
      </c>
      <c r="M21" s="6">
        <f t="shared" si="1"/>
        <v>408</v>
      </c>
      <c r="N21" s="2">
        <f>M18+M19+M20+M21</f>
        <v>1486</v>
      </c>
      <c r="O21" s="21" t="s">
        <v>46</v>
      </c>
      <c r="P21" s="167">
        <v>39</v>
      </c>
      <c r="Q21" s="167">
        <v>204</v>
      </c>
      <c r="R21" s="167">
        <v>21</v>
      </c>
      <c r="S21" s="47">
        <v>2</v>
      </c>
      <c r="T21" s="7">
        <f t="shared" si="2"/>
        <v>270.5</v>
      </c>
      <c r="U21" s="3">
        <f t="shared" si="5"/>
        <v>1277.5</v>
      </c>
      <c r="AB21" s="81">
        <v>299.5</v>
      </c>
    </row>
    <row r="22" spans="1:28" ht="24" customHeight="1" thickBot="1" x14ac:dyDescent="0.25">
      <c r="A22" s="19" t="s">
        <v>1</v>
      </c>
      <c r="B22" s="46">
        <v>47</v>
      </c>
      <c r="C22" s="46">
        <v>219</v>
      </c>
      <c r="D22" s="46">
        <v>23</v>
      </c>
      <c r="E22" s="46">
        <v>4</v>
      </c>
      <c r="F22" s="6">
        <f t="shared" si="0"/>
        <v>298.5</v>
      </c>
      <c r="G22" s="2"/>
      <c r="H22" s="21" t="s">
        <v>26</v>
      </c>
      <c r="I22" s="167">
        <v>83</v>
      </c>
      <c r="J22" s="167">
        <v>249</v>
      </c>
      <c r="K22" s="167">
        <v>21</v>
      </c>
      <c r="L22" s="47">
        <v>16</v>
      </c>
      <c r="M22" s="6">
        <f t="shared" si="1"/>
        <v>372.5</v>
      </c>
      <c r="N22" s="3">
        <f>M19+M20+M21+M22</f>
        <v>1455.5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1651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2261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1475</v>
      </c>
      <c r="AB23" s="1"/>
    </row>
    <row r="24" spans="1:28" ht="13.5" customHeight="1" x14ac:dyDescent="0.2">
      <c r="A24" s="173"/>
      <c r="B24" s="174"/>
      <c r="C24" s="82" t="s">
        <v>72</v>
      </c>
      <c r="D24" s="86"/>
      <c r="E24" s="86"/>
      <c r="F24" s="87" t="s">
        <v>64</v>
      </c>
      <c r="G24" s="88"/>
      <c r="H24" s="173"/>
      <c r="I24" s="174"/>
      <c r="J24" s="82" t="s">
        <v>72</v>
      </c>
      <c r="K24" s="86"/>
      <c r="L24" s="86"/>
      <c r="M24" s="87" t="s">
        <v>87</v>
      </c>
      <c r="N24" s="88"/>
      <c r="O24" s="173"/>
      <c r="P24" s="174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1" t="s">
        <v>38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2" t="str">
        <f>'G-1'!E4:H4</f>
        <v>DE OBRA</v>
      </c>
      <c r="F4" s="212"/>
      <c r="G4" s="212"/>
      <c r="H4" s="21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2" t="str">
        <f>'G-1'!D5:H5</f>
        <v>CALLE 76 X CARRERA 60</v>
      </c>
      <c r="E5" s="212"/>
      <c r="F5" s="212"/>
      <c r="G5" s="212"/>
      <c r="H5" s="212"/>
      <c r="I5" s="209" t="s">
        <v>53</v>
      </c>
      <c r="J5" s="209"/>
      <c r="K5" s="209"/>
      <c r="L5" s="187"/>
      <c r="M5" s="187"/>
      <c r="N5" s="187"/>
      <c r="O5" s="50"/>
      <c r="P5" s="209" t="s">
        <v>57</v>
      </c>
      <c r="Q5" s="209"/>
      <c r="R5" s="209"/>
      <c r="S5" s="187" t="s">
        <v>134</v>
      </c>
      <c r="T5" s="187"/>
      <c r="U5" s="187"/>
    </row>
    <row r="6" spans="1:28" ht="12.75" customHeight="1" x14ac:dyDescent="0.2">
      <c r="A6" s="209" t="s">
        <v>55</v>
      </c>
      <c r="B6" s="209"/>
      <c r="C6" s="209"/>
      <c r="D6" s="210" t="s">
        <v>152</v>
      </c>
      <c r="E6" s="210"/>
      <c r="F6" s="210"/>
      <c r="G6" s="210"/>
      <c r="H6" s="210"/>
      <c r="I6" s="209" t="s">
        <v>59</v>
      </c>
      <c r="J6" s="209"/>
      <c r="K6" s="209"/>
      <c r="L6" s="219">
        <v>1</v>
      </c>
      <c r="M6" s="219"/>
      <c r="N6" s="219"/>
      <c r="O6" s="54"/>
      <c r="P6" s="209" t="s">
        <v>58</v>
      </c>
      <c r="Q6" s="209"/>
      <c r="R6" s="209"/>
      <c r="S6" s="213">
        <f>'G-1'!S6:U6</f>
        <v>42521</v>
      </c>
      <c r="T6" s="213"/>
      <c r="U6" s="21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25</v>
      </c>
      <c r="C10" s="61">
        <v>69</v>
      </c>
      <c r="D10" s="61">
        <v>2</v>
      </c>
      <c r="E10" s="61">
        <v>0</v>
      </c>
      <c r="F10" s="62">
        <f t="shared" ref="F10:F22" si="0">B10*0.5+C10*1+D10*2+E10*2.5</f>
        <v>85.5</v>
      </c>
      <c r="G10" s="63"/>
      <c r="H10" s="64" t="s">
        <v>4</v>
      </c>
      <c r="I10" s="46">
        <v>21</v>
      </c>
      <c r="J10" s="46">
        <v>59</v>
      </c>
      <c r="K10" s="46">
        <v>5</v>
      </c>
      <c r="L10" s="46">
        <v>2</v>
      </c>
      <c r="M10" s="62">
        <f t="shared" ref="M10:M22" si="1">I10*0.5+J10*1+K10*2+L10*2.5</f>
        <v>84.5</v>
      </c>
      <c r="N10" s="65">
        <f>F20+F21+F22+M10</f>
        <v>377.5</v>
      </c>
      <c r="O10" s="64" t="s">
        <v>43</v>
      </c>
      <c r="P10" s="46">
        <v>24</v>
      </c>
      <c r="Q10" s="46">
        <v>77</v>
      </c>
      <c r="R10" s="46">
        <v>4</v>
      </c>
      <c r="S10" s="46">
        <v>1</v>
      </c>
      <c r="T10" s="62">
        <f t="shared" ref="T10:T21" si="2">P10*0.5+Q10*1+R10*2+S10*2.5</f>
        <v>99.5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71</v>
      </c>
      <c r="D11" s="61">
        <v>7</v>
      </c>
      <c r="E11" s="61">
        <v>0</v>
      </c>
      <c r="F11" s="62">
        <f t="shared" si="0"/>
        <v>104.5</v>
      </c>
      <c r="G11" s="63"/>
      <c r="H11" s="64" t="s">
        <v>5</v>
      </c>
      <c r="I11" s="46">
        <v>24</v>
      </c>
      <c r="J11" s="46">
        <v>51</v>
      </c>
      <c r="K11" s="46">
        <v>4</v>
      </c>
      <c r="L11" s="46">
        <v>3</v>
      </c>
      <c r="M11" s="62">
        <f t="shared" si="1"/>
        <v>78.5</v>
      </c>
      <c r="N11" s="65">
        <f>F21+F22+M10+M11</f>
        <v>360</v>
      </c>
      <c r="O11" s="64" t="s">
        <v>44</v>
      </c>
      <c r="P11" s="46">
        <v>28</v>
      </c>
      <c r="Q11" s="46">
        <v>87</v>
      </c>
      <c r="R11" s="46">
        <v>3</v>
      </c>
      <c r="S11" s="46">
        <v>2</v>
      </c>
      <c r="T11" s="62">
        <f t="shared" si="2"/>
        <v>112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</v>
      </c>
      <c r="C12" s="61">
        <v>68</v>
      </c>
      <c r="D12" s="61">
        <v>3</v>
      </c>
      <c r="E12" s="61">
        <v>2</v>
      </c>
      <c r="F12" s="62">
        <f t="shared" si="0"/>
        <v>89</v>
      </c>
      <c r="G12" s="63"/>
      <c r="H12" s="64" t="s">
        <v>6</v>
      </c>
      <c r="I12" s="46">
        <v>25</v>
      </c>
      <c r="J12" s="46">
        <v>55</v>
      </c>
      <c r="K12" s="46">
        <v>4</v>
      </c>
      <c r="L12" s="46">
        <v>2</v>
      </c>
      <c r="M12" s="62">
        <f t="shared" si="1"/>
        <v>80.5</v>
      </c>
      <c r="N12" s="63">
        <f>F22+M10+M11+M12</f>
        <v>346.5</v>
      </c>
      <c r="O12" s="64" t="s">
        <v>32</v>
      </c>
      <c r="P12" s="46">
        <v>25</v>
      </c>
      <c r="Q12" s="46">
        <v>89</v>
      </c>
      <c r="R12" s="46">
        <v>5</v>
      </c>
      <c r="S12" s="46">
        <v>2</v>
      </c>
      <c r="T12" s="62">
        <f t="shared" si="2"/>
        <v>116.5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22</v>
      </c>
      <c r="C13" s="61">
        <v>69</v>
      </c>
      <c r="D13" s="61">
        <v>5</v>
      </c>
      <c r="E13" s="61">
        <v>4</v>
      </c>
      <c r="F13" s="62">
        <f t="shared" si="0"/>
        <v>100</v>
      </c>
      <c r="G13" s="63">
        <f t="shared" ref="G13:G19" si="3">F10+F11+F12+F13</f>
        <v>379</v>
      </c>
      <c r="H13" s="64" t="s">
        <v>7</v>
      </c>
      <c r="I13" s="46">
        <v>22</v>
      </c>
      <c r="J13" s="46">
        <v>59</v>
      </c>
      <c r="K13" s="46">
        <v>4</v>
      </c>
      <c r="L13" s="46">
        <v>0</v>
      </c>
      <c r="M13" s="62">
        <f t="shared" si="1"/>
        <v>78</v>
      </c>
      <c r="N13" s="63">
        <f t="shared" ref="N13:N18" si="4">M10+M11+M12+M13</f>
        <v>321.5</v>
      </c>
      <c r="O13" s="64" t="s">
        <v>33</v>
      </c>
      <c r="P13" s="46">
        <v>22</v>
      </c>
      <c r="Q13" s="46">
        <v>63</v>
      </c>
      <c r="R13" s="46">
        <v>5</v>
      </c>
      <c r="S13" s="46">
        <v>2</v>
      </c>
      <c r="T13" s="62">
        <f t="shared" si="2"/>
        <v>89</v>
      </c>
      <c r="U13" s="63">
        <f t="shared" ref="U13:U21" si="5">T10+T11+T12+T13</f>
        <v>417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64</v>
      </c>
      <c r="D14" s="61">
        <v>3</v>
      </c>
      <c r="E14" s="61">
        <v>4</v>
      </c>
      <c r="F14" s="62">
        <f t="shared" si="0"/>
        <v>91.5</v>
      </c>
      <c r="G14" s="63">
        <f t="shared" si="3"/>
        <v>385</v>
      </c>
      <c r="H14" s="64" t="s">
        <v>9</v>
      </c>
      <c r="I14" s="46">
        <v>25</v>
      </c>
      <c r="J14" s="46">
        <v>47</v>
      </c>
      <c r="K14" s="46">
        <v>5</v>
      </c>
      <c r="L14" s="46">
        <v>1</v>
      </c>
      <c r="M14" s="62">
        <f t="shared" si="1"/>
        <v>72</v>
      </c>
      <c r="N14" s="63">
        <f t="shared" si="4"/>
        <v>309</v>
      </c>
      <c r="O14" s="64" t="s">
        <v>29</v>
      </c>
      <c r="P14" s="45">
        <v>30</v>
      </c>
      <c r="Q14" s="45">
        <v>75</v>
      </c>
      <c r="R14" s="45">
        <v>3</v>
      </c>
      <c r="S14" s="45">
        <v>0</v>
      </c>
      <c r="T14" s="62">
        <f t="shared" si="2"/>
        <v>96</v>
      </c>
      <c r="U14" s="63">
        <f t="shared" si="5"/>
        <v>413.5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68</v>
      </c>
      <c r="D15" s="61">
        <v>9</v>
      </c>
      <c r="E15" s="61">
        <v>3</v>
      </c>
      <c r="F15" s="62">
        <f t="shared" si="0"/>
        <v>105.5</v>
      </c>
      <c r="G15" s="63">
        <f t="shared" si="3"/>
        <v>386</v>
      </c>
      <c r="H15" s="64" t="s">
        <v>12</v>
      </c>
      <c r="I15" s="46">
        <v>23</v>
      </c>
      <c r="J15" s="46">
        <v>53</v>
      </c>
      <c r="K15" s="46">
        <v>4</v>
      </c>
      <c r="L15" s="46">
        <v>1</v>
      </c>
      <c r="M15" s="62">
        <f t="shared" si="1"/>
        <v>75</v>
      </c>
      <c r="N15" s="63">
        <f t="shared" si="4"/>
        <v>305.5</v>
      </c>
      <c r="O15" s="60" t="s">
        <v>30</v>
      </c>
      <c r="P15" s="46">
        <v>38</v>
      </c>
      <c r="Q15" s="46">
        <v>78</v>
      </c>
      <c r="R15" s="46">
        <v>5</v>
      </c>
      <c r="S15" s="46">
        <v>0</v>
      </c>
      <c r="T15" s="62">
        <f t="shared" si="2"/>
        <v>107</v>
      </c>
      <c r="U15" s="63">
        <f t="shared" si="5"/>
        <v>408.5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76</v>
      </c>
      <c r="D16" s="61">
        <v>6</v>
      </c>
      <c r="E16" s="61">
        <v>4</v>
      </c>
      <c r="F16" s="62">
        <f t="shared" si="0"/>
        <v>107.5</v>
      </c>
      <c r="G16" s="63">
        <f t="shared" si="3"/>
        <v>404.5</v>
      </c>
      <c r="H16" s="64" t="s">
        <v>15</v>
      </c>
      <c r="I16" s="46">
        <v>20</v>
      </c>
      <c r="J16" s="46">
        <v>50</v>
      </c>
      <c r="K16" s="46">
        <v>3</v>
      </c>
      <c r="L16" s="46">
        <v>0</v>
      </c>
      <c r="M16" s="62">
        <f t="shared" si="1"/>
        <v>66</v>
      </c>
      <c r="N16" s="63">
        <f t="shared" si="4"/>
        <v>291</v>
      </c>
      <c r="O16" s="64" t="s">
        <v>8</v>
      </c>
      <c r="P16" s="46">
        <v>27</v>
      </c>
      <c r="Q16" s="46">
        <v>63</v>
      </c>
      <c r="R16" s="46">
        <v>5</v>
      </c>
      <c r="S16" s="46">
        <v>0</v>
      </c>
      <c r="T16" s="62">
        <f t="shared" si="2"/>
        <v>86.5</v>
      </c>
      <c r="U16" s="63">
        <f t="shared" si="5"/>
        <v>378.5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87</v>
      </c>
      <c r="D17" s="61">
        <v>3</v>
      </c>
      <c r="E17" s="61">
        <v>1</v>
      </c>
      <c r="F17" s="62">
        <f t="shared" si="0"/>
        <v>105</v>
      </c>
      <c r="G17" s="63">
        <f t="shared" si="3"/>
        <v>409.5</v>
      </c>
      <c r="H17" s="64" t="s">
        <v>18</v>
      </c>
      <c r="I17" s="46">
        <v>21</v>
      </c>
      <c r="J17" s="46">
        <v>56</v>
      </c>
      <c r="K17" s="46">
        <v>3</v>
      </c>
      <c r="L17" s="46">
        <v>1</v>
      </c>
      <c r="M17" s="62">
        <f t="shared" si="1"/>
        <v>75</v>
      </c>
      <c r="N17" s="63">
        <f t="shared" si="4"/>
        <v>288</v>
      </c>
      <c r="O17" s="64" t="s">
        <v>10</v>
      </c>
      <c r="P17" s="46">
        <v>22</v>
      </c>
      <c r="Q17" s="46">
        <v>71</v>
      </c>
      <c r="R17" s="46">
        <v>3</v>
      </c>
      <c r="S17" s="46">
        <v>1</v>
      </c>
      <c r="T17" s="62">
        <f t="shared" si="2"/>
        <v>90.5</v>
      </c>
      <c r="U17" s="63">
        <f t="shared" si="5"/>
        <v>380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99</v>
      </c>
      <c r="D18" s="61">
        <v>6</v>
      </c>
      <c r="E18" s="61">
        <v>3</v>
      </c>
      <c r="F18" s="62">
        <f t="shared" si="0"/>
        <v>129</v>
      </c>
      <c r="G18" s="63">
        <f t="shared" si="3"/>
        <v>447</v>
      </c>
      <c r="H18" s="64" t="s">
        <v>20</v>
      </c>
      <c r="I18" s="46">
        <v>17</v>
      </c>
      <c r="J18" s="46">
        <v>59</v>
      </c>
      <c r="K18" s="46">
        <v>2</v>
      </c>
      <c r="L18" s="46">
        <v>0</v>
      </c>
      <c r="M18" s="62">
        <f t="shared" si="1"/>
        <v>71.5</v>
      </c>
      <c r="N18" s="63">
        <f t="shared" si="4"/>
        <v>287.5</v>
      </c>
      <c r="O18" s="64" t="s">
        <v>13</v>
      </c>
      <c r="P18" s="46">
        <v>36</v>
      </c>
      <c r="Q18" s="46">
        <v>76</v>
      </c>
      <c r="R18" s="46">
        <v>7</v>
      </c>
      <c r="S18" s="46">
        <v>0</v>
      </c>
      <c r="T18" s="62">
        <f t="shared" si="2"/>
        <v>108</v>
      </c>
      <c r="U18" s="63">
        <f t="shared" si="5"/>
        <v>392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79</v>
      </c>
      <c r="D19" s="69">
        <v>4</v>
      </c>
      <c r="E19" s="69">
        <v>3</v>
      </c>
      <c r="F19" s="70">
        <f t="shared" si="0"/>
        <v>107</v>
      </c>
      <c r="G19" s="71">
        <f t="shared" si="3"/>
        <v>448.5</v>
      </c>
      <c r="H19" s="72" t="s">
        <v>22</v>
      </c>
      <c r="I19" s="45">
        <v>26</v>
      </c>
      <c r="J19" s="45">
        <v>89</v>
      </c>
      <c r="K19" s="45">
        <v>7</v>
      </c>
      <c r="L19" s="45">
        <v>1</v>
      </c>
      <c r="M19" s="62">
        <f t="shared" si="1"/>
        <v>118.5</v>
      </c>
      <c r="N19" s="63">
        <f>M16+M17+M18+M19</f>
        <v>331</v>
      </c>
      <c r="O19" s="64" t="s">
        <v>16</v>
      </c>
      <c r="P19" s="46">
        <v>22</v>
      </c>
      <c r="Q19" s="46">
        <v>68</v>
      </c>
      <c r="R19" s="46">
        <v>0</v>
      </c>
      <c r="S19" s="46">
        <v>0</v>
      </c>
      <c r="T19" s="62">
        <f t="shared" si="2"/>
        <v>79</v>
      </c>
      <c r="U19" s="63">
        <f t="shared" si="5"/>
        <v>364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27</v>
      </c>
      <c r="C20" s="67">
        <v>72</v>
      </c>
      <c r="D20" s="67">
        <v>4</v>
      </c>
      <c r="E20" s="67">
        <v>1</v>
      </c>
      <c r="F20" s="73">
        <f t="shared" si="0"/>
        <v>96</v>
      </c>
      <c r="G20" s="74"/>
      <c r="H20" s="64" t="s">
        <v>24</v>
      </c>
      <c r="I20" s="46">
        <v>20</v>
      </c>
      <c r="J20" s="46">
        <v>69</v>
      </c>
      <c r="K20" s="46">
        <v>2</v>
      </c>
      <c r="L20" s="46">
        <v>1</v>
      </c>
      <c r="M20" s="73">
        <f t="shared" si="1"/>
        <v>85.5</v>
      </c>
      <c r="N20" s="63">
        <f>M17+M18+M19+M20</f>
        <v>350.5</v>
      </c>
      <c r="O20" s="64" t="s">
        <v>45</v>
      </c>
      <c r="P20" s="45">
        <v>28</v>
      </c>
      <c r="Q20" s="45">
        <v>46</v>
      </c>
      <c r="R20" s="45">
        <v>3</v>
      </c>
      <c r="S20" s="45">
        <v>2</v>
      </c>
      <c r="T20" s="73">
        <f t="shared" si="2"/>
        <v>71</v>
      </c>
      <c r="U20" s="63">
        <f t="shared" si="5"/>
        <v>348.5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32</v>
      </c>
      <c r="C21" s="61">
        <v>68</v>
      </c>
      <c r="D21" s="61">
        <v>5</v>
      </c>
      <c r="E21" s="61">
        <v>0</v>
      </c>
      <c r="F21" s="62">
        <f t="shared" si="0"/>
        <v>94</v>
      </c>
      <c r="G21" s="75"/>
      <c r="H21" s="72" t="s">
        <v>25</v>
      </c>
      <c r="I21" s="46">
        <v>19</v>
      </c>
      <c r="J21" s="46">
        <v>108</v>
      </c>
      <c r="K21" s="46">
        <v>3</v>
      </c>
      <c r="L21" s="46">
        <v>1</v>
      </c>
      <c r="M21" s="62">
        <f t="shared" si="1"/>
        <v>126</v>
      </c>
      <c r="N21" s="63">
        <f>M18+M19+M20+M21</f>
        <v>401.5</v>
      </c>
      <c r="O21" s="68" t="s">
        <v>46</v>
      </c>
      <c r="P21" s="47">
        <v>19</v>
      </c>
      <c r="Q21" s="47">
        <v>49</v>
      </c>
      <c r="R21" s="47">
        <v>5</v>
      </c>
      <c r="S21" s="47">
        <v>1</v>
      </c>
      <c r="T21" s="70">
        <f t="shared" si="2"/>
        <v>71</v>
      </c>
      <c r="U21" s="71">
        <f t="shared" si="5"/>
        <v>329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80</v>
      </c>
      <c r="D22" s="61">
        <v>4</v>
      </c>
      <c r="E22" s="61">
        <v>1</v>
      </c>
      <c r="F22" s="62">
        <f t="shared" si="0"/>
        <v>103</v>
      </c>
      <c r="G22" s="63"/>
      <c r="H22" s="68" t="s">
        <v>26</v>
      </c>
      <c r="I22" s="47">
        <v>29</v>
      </c>
      <c r="J22" s="47">
        <v>75</v>
      </c>
      <c r="K22" s="47">
        <v>3</v>
      </c>
      <c r="L22" s="47">
        <v>0</v>
      </c>
      <c r="M22" s="62">
        <f t="shared" si="1"/>
        <v>95.5</v>
      </c>
      <c r="N22" s="71">
        <f>M19+M20+M21+M22</f>
        <v>425.5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448.5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425.5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417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72</v>
      </c>
      <c r="D24" s="86"/>
      <c r="E24" s="86"/>
      <c r="F24" s="87" t="s">
        <v>88</v>
      </c>
      <c r="G24" s="88"/>
      <c r="H24" s="201"/>
      <c r="I24" s="202"/>
      <c r="J24" s="83" t="s">
        <v>72</v>
      </c>
      <c r="K24" s="86"/>
      <c r="L24" s="86"/>
      <c r="M24" s="87" t="s">
        <v>92</v>
      </c>
      <c r="N24" s="88"/>
      <c r="O24" s="201"/>
      <c r="P24" s="20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Z30" sqref="Z3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4" t="s">
        <v>38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1" t="s">
        <v>54</v>
      </c>
      <c r="B4" s="181"/>
      <c r="C4" s="181"/>
      <c r="D4" s="26"/>
      <c r="E4" s="186" t="str">
        <f>'G-1'!E4:H4</f>
        <v>DE OBRA</v>
      </c>
      <c r="F4" s="186"/>
      <c r="G4" s="186"/>
      <c r="H4" s="18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2" t="s">
        <v>56</v>
      </c>
      <c r="B5" s="182"/>
      <c r="C5" s="182"/>
      <c r="D5" s="186" t="str">
        <f>'G-1'!D5:H5</f>
        <v>CALLE 76 X CARRERA 60</v>
      </c>
      <c r="E5" s="186"/>
      <c r="F5" s="186"/>
      <c r="G5" s="186"/>
      <c r="H5" s="186"/>
      <c r="I5" s="182" t="s">
        <v>53</v>
      </c>
      <c r="J5" s="182"/>
      <c r="K5" s="182"/>
      <c r="L5" s="187">
        <f>'G-1'!L5:N5</f>
        <v>0</v>
      </c>
      <c r="M5" s="187"/>
      <c r="N5" s="187"/>
      <c r="O5" s="12"/>
      <c r="P5" s="182" t="s">
        <v>57</v>
      </c>
      <c r="Q5" s="182"/>
      <c r="R5" s="182"/>
      <c r="S5" s="185" t="s">
        <v>93</v>
      </c>
      <c r="T5" s="185"/>
      <c r="U5" s="185"/>
    </row>
    <row r="6" spans="1:28" ht="12.75" customHeight="1" x14ac:dyDescent="0.2">
      <c r="A6" s="182" t="s">
        <v>55</v>
      </c>
      <c r="B6" s="182"/>
      <c r="C6" s="182"/>
      <c r="D6" s="183" t="s">
        <v>153</v>
      </c>
      <c r="E6" s="183"/>
      <c r="F6" s="183"/>
      <c r="G6" s="183"/>
      <c r="H6" s="183"/>
      <c r="I6" s="182" t="s">
        <v>59</v>
      </c>
      <c r="J6" s="182"/>
      <c r="K6" s="182"/>
      <c r="L6" s="188">
        <v>1</v>
      </c>
      <c r="M6" s="188"/>
      <c r="N6" s="188"/>
      <c r="O6" s="42"/>
      <c r="P6" s="182" t="s">
        <v>58</v>
      </c>
      <c r="Q6" s="182"/>
      <c r="R6" s="182"/>
      <c r="S6" s="195">
        <f>'G-1'!S6:U6</f>
        <v>42521</v>
      </c>
      <c r="T6" s="195"/>
      <c r="U6" s="195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v>24</v>
      </c>
      <c r="C10" s="46">
        <v>18</v>
      </c>
      <c r="D10" s="46">
        <v>2</v>
      </c>
      <c r="E10" s="46">
        <v>0</v>
      </c>
      <c r="F10" s="62">
        <f>B10*0.5+C10*1+D10*2+E10*2.5</f>
        <v>34</v>
      </c>
      <c r="G10" s="2"/>
      <c r="H10" s="19" t="s">
        <v>4</v>
      </c>
      <c r="I10" s="46">
        <v>19</v>
      </c>
      <c r="J10" s="46">
        <v>65</v>
      </c>
      <c r="K10" s="46">
        <v>1</v>
      </c>
      <c r="L10" s="46">
        <v>0</v>
      </c>
      <c r="M10" s="6">
        <f>I10*0.5+J10*1+K10*2+L10*2.5</f>
        <v>76.5</v>
      </c>
      <c r="N10" s="9">
        <f>F20+F21+F22+M10</f>
        <v>267.5</v>
      </c>
      <c r="O10" s="19" t="s">
        <v>43</v>
      </c>
      <c r="P10" s="46">
        <v>17</v>
      </c>
      <c r="Q10" s="46">
        <v>50</v>
      </c>
      <c r="R10" s="46">
        <v>2</v>
      </c>
      <c r="S10" s="46">
        <v>1</v>
      </c>
      <c r="T10" s="6">
        <f>P10*0.5+Q10*1+R10*2+S10*2.5</f>
        <v>65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40</v>
      </c>
      <c r="D11" s="46">
        <v>1</v>
      </c>
      <c r="E11" s="46">
        <v>2</v>
      </c>
      <c r="F11" s="6">
        <f t="shared" ref="F11:F22" si="0">B11*0.5+C11*1+D11*2+E11*2.5</f>
        <v>60.5</v>
      </c>
      <c r="G11" s="2"/>
      <c r="H11" s="19" t="s">
        <v>5</v>
      </c>
      <c r="I11" s="46">
        <v>17</v>
      </c>
      <c r="J11" s="46">
        <v>69</v>
      </c>
      <c r="K11" s="46">
        <v>1</v>
      </c>
      <c r="L11" s="46">
        <v>1</v>
      </c>
      <c r="M11" s="6">
        <f t="shared" ref="M11:M22" si="1">I11*0.5+J11*1+K11*2+L11*2.5</f>
        <v>82</v>
      </c>
      <c r="N11" s="9">
        <f>F21+F22+M10+M11</f>
        <v>294.5</v>
      </c>
      <c r="O11" s="19" t="s">
        <v>44</v>
      </c>
      <c r="P11" s="46">
        <v>20</v>
      </c>
      <c r="Q11" s="46">
        <v>55</v>
      </c>
      <c r="R11" s="46">
        <v>1</v>
      </c>
      <c r="S11" s="46">
        <v>0</v>
      </c>
      <c r="T11" s="6">
        <f t="shared" ref="T11:T18" si="2">P11*0.5+Q11*1+R11*2+S11*2.5</f>
        <v>67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25</v>
      </c>
      <c r="C12" s="46">
        <v>37</v>
      </c>
      <c r="D12" s="46">
        <v>1</v>
      </c>
      <c r="E12" s="46">
        <v>0</v>
      </c>
      <c r="F12" s="6">
        <f t="shared" si="0"/>
        <v>51.5</v>
      </c>
      <c r="G12" s="2"/>
      <c r="H12" s="19" t="s">
        <v>6</v>
      </c>
      <c r="I12" s="46">
        <v>19</v>
      </c>
      <c r="J12" s="46">
        <v>76</v>
      </c>
      <c r="K12" s="46">
        <v>2</v>
      </c>
      <c r="L12" s="46">
        <v>1</v>
      </c>
      <c r="M12" s="6">
        <f t="shared" si="1"/>
        <v>92</v>
      </c>
      <c r="N12" s="2">
        <f>F22+M10+M11+M12</f>
        <v>319.5</v>
      </c>
      <c r="O12" s="19" t="s">
        <v>32</v>
      </c>
      <c r="P12" s="46">
        <v>18</v>
      </c>
      <c r="Q12" s="46">
        <v>60</v>
      </c>
      <c r="R12" s="46">
        <v>2</v>
      </c>
      <c r="S12" s="46">
        <v>2</v>
      </c>
      <c r="T12" s="6">
        <f t="shared" si="2"/>
        <v>78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26</v>
      </c>
      <c r="C13" s="46">
        <v>36</v>
      </c>
      <c r="D13" s="46">
        <v>2</v>
      </c>
      <c r="E13" s="46">
        <v>0</v>
      </c>
      <c r="F13" s="6">
        <f t="shared" si="0"/>
        <v>53</v>
      </c>
      <c r="G13" s="2">
        <f>F10+F11+F12+F13</f>
        <v>199</v>
      </c>
      <c r="H13" s="19" t="s">
        <v>7</v>
      </c>
      <c r="I13" s="46">
        <v>19</v>
      </c>
      <c r="J13" s="46">
        <v>61</v>
      </c>
      <c r="K13" s="46">
        <v>2</v>
      </c>
      <c r="L13" s="46">
        <v>0</v>
      </c>
      <c r="M13" s="6">
        <f t="shared" si="1"/>
        <v>74.5</v>
      </c>
      <c r="N13" s="2">
        <f t="shared" ref="N13:N18" si="3">M10+M11+M12+M13</f>
        <v>325</v>
      </c>
      <c r="O13" s="19" t="s">
        <v>33</v>
      </c>
      <c r="P13" s="46">
        <v>15</v>
      </c>
      <c r="Q13" s="46">
        <v>53</v>
      </c>
      <c r="R13" s="46">
        <v>1</v>
      </c>
      <c r="S13" s="46">
        <v>1</v>
      </c>
      <c r="T13" s="6">
        <f t="shared" si="2"/>
        <v>65</v>
      </c>
      <c r="U13" s="2">
        <f t="shared" ref="U13:U20" si="4">T10+T11+T12+T13</f>
        <v>275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23</v>
      </c>
      <c r="D14" s="46">
        <v>2</v>
      </c>
      <c r="E14" s="46">
        <v>1</v>
      </c>
      <c r="F14" s="6">
        <f t="shared" si="0"/>
        <v>39.5</v>
      </c>
      <c r="G14" s="2">
        <f t="shared" ref="G14:G19" si="5">F11+F12+F13+F14</f>
        <v>204.5</v>
      </c>
      <c r="H14" s="19" t="s">
        <v>9</v>
      </c>
      <c r="I14" s="46">
        <v>13</v>
      </c>
      <c r="J14" s="46">
        <v>55</v>
      </c>
      <c r="K14" s="46">
        <v>13</v>
      </c>
      <c r="L14" s="46">
        <v>1</v>
      </c>
      <c r="M14" s="6">
        <f t="shared" si="1"/>
        <v>90</v>
      </c>
      <c r="N14" s="2">
        <f t="shared" si="3"/>
        <v>338.5</v>
      </c>
      <c r="O14" s="19" t="s">
        <v>29</v>
      </c>
      <c r="P14" s="45">
        <v>22</v>
      </c>
      <c r="Q14" s="45">
        <v>60</v>
      </c>
      <c r="R14" s="45">
        <v>1</v>
      </c>
      <c r="S14" s="45">
        <v>1</v>
      </c>
      <c r="T14" s="6">
        <f t="shared" si="2"/>
        <v>75.5</v>
      </c>
      <c r="U14" s="2">
        <f t="shared" si="4"/>
        <v>285.5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26</v>
      </c>
      <c r="D15" s="46">
        <v>3</v>
      </c>
      <c r="E15" s="46">
        <v>1</v>
      </c>
      <c r="F15" s="6">
        <f t="shared" si="0"/>
        <v>41</v>
      </c>
      <c r="G15" s="2">
        <f t="shared" si="5"/>
        <v>185</v>
      </c>
      <c r="H15" s="19" t="s">
        <v>12</v>
      </c>
      <c r="I15" s="46">
        <v>15</v>
      </c>
      <c r="J15" s="46">
        <v>63</v>
      </c>
      <c r="K15" s="46">
        <v>2</v>
      </c>
      <c r="L15" s="46">
        <v>0</v>
      </c>
      <c r="M15" s="6">
        <f t="shared" si="1"/>
        <v>74.5</v>
      </c>
      <c r="N15" s="2">
        <f t="shared" si="3"/>
        <v>331</v>
      </c>
      <c r="O15" s="18" t="s">
        <v>30</v>
      </c>
      <c r="P15" s="46">
        <v>19</v>
      </c>
      <c r="Q15" s="46">
        <v>87</v>
      </c>
      <c r="R15" s="46">
        <v>3</v>
      </c>
      <c r="S15" s="46">
        <v>0</v>
      </c>
      <c r="T15" s="6">
        <f t="shared" si="2"/>
        <v>102.5</v>
      </c>
      <c r="U15" s="2">
        <f t="shared" si="4"/>
        <v>321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15</v>
      </c>
      <c r="C16" s="46">
        <v>31</v>
      </c>
      <c r="D16" s="46">
        <v>1</v>
      </c>
      <c r="E16" s="46">
        <v>1</v>
      </c>
      <c r="F16" s="6">
        <f t="shared" si="0"/>
        <v>43</v>
      </c>
      <c r="G16" s="2">
        <f t="shared" si="5"/>
        <v>176.5</v>
      </c>
      <c r="H16" s="19" t="s">
        <v>15</v>
      </c>
      <c r="I16" s="46">
        <v>18</v>
      </c>
      <c r="J16" s="46">
        <v>50</v>
      </c>
      <c r="K16" s="46">
        <v>1</v>
      </c>
      <c r="L16" s="46">
        <v>1</v>
      </c>
      <c r="M16" s="6">
        <f t="shared" si="1"/>
        <v>63.5</v>
      </c>
      <c r="N16" s="2">
        <f t="shared" si="3"/>
        <v>302.5</v>
      </c>
      <c r="O16" s="19" t="s">
        <v>8</v>
      </c>
      <c r="P16" s="46">
        <v>28</v>
      </c>
      <c r="Q16" s="46">
        <v>65</v>
      </c>
      <c r="R16" s="46">
        <v>2</v>
      </c>
      <c r="S16" s="46">
        <v>0</v>
      </c>
      <c r="T16" s="6">
        <f t="shared" si="2"/>
        <v>83</v>
      </c>
      <c r="U16" s="2">
        <f t="shared" si="4"/>
        <v>326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14</v>
      </c>
      <c r="C17" s="46">
        <v>30</v>
      </c>
      <c r="D17" s="46">
        <v>3</v>
      </c>
      <c r="E17" s="46">
        <v>1</v>
      </c>
      <c r="F17" s="6">
        <f t="shared" si="0"/>
        <v>45.5</v>
      </c>
      <c r="G17" s="2">
        <f t="shared" si="5"/>
        <v>169</v>
      </c>
      <c r="H17" s="19" t="s">
        <v>18</v>
      </c>
      <c r="I17" s="46">
        <v>19</v>
      </c>
      <c r="J17" s="46">
        <v>68</v>
      </c>
      <c r="K17" s="46">
        <v>1</v>
      </c>
      <c r="L17" s="46">
        <v>0</v>
      </c>
      <c r="M17" s="6">
        <f t="shared" si="1"/>
        <v>79.5</v>
      </c>
      <c r="N17" s="2">
        <f t="shared" si="3"/>
        <v>307.5</v>
      </c>
      <c r="O17" s="19" t="s">
        <v>10</v>
      </c>
      <c r="P17" s="46">
        <v>25</v>
      </c>
      <c r="Q17" s="46">
        <v>78</v>
      </c>
      <c r="R17" s="46">
        <v>4</v>
      </c>
      <c r="S17" s="46">
        <v>0</v>
      </c>
      <c r="T17" s="6">
        <f t="shared" si="2"/>
        <v>98.5</v>
      </c>
      <c r="U17" s="2">
        <f t="shared" si="4"/>
        <v>359.5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20</v>
      </c>
      <c r="C18" s="46">
        <v>33</v>
      </c>
      <c r="D18" s="46">
        <v>2</v>
      </c>
      <c r="E18" s="46">
        <v>0</v>
      </c>
      <c r="F18" s="6">
        <f t="shared" si="0"/>
        <v>47</v>
      </c>
      <c r="G18" s="2">
        <f t="shared" si="5"/>
        <v>176.5</v>
      </c>
      <c r="H18" s="19" t="s">
        <v>20</v>
      </c>
      <c r="I18" s="46">
        <v>22</v>
      </c>
      <c r="J18" s="46">
        <v>73</v>
      </c>
      <c r="K18" s="46">
        <v>1</v>
      </c>
      <c r="L18" s="46">
        <v>0</v>
      </c>
      <c r="M18" s="6">
        <f t="shared" si="1"/>
        <v>86</v>
      </c>
      <c r="N18" s="2">
        <f t="shared" si="3"/>
        <v>303.5</v>
      </c>
      <c r="O18" s="19" t="s">
        <v>13</v>
      </c>
      <c r="P18" s="46">
        <v>20</v>
      </c>
      <c r="Q18" s="46">
        <v>60</v>
      </c>
      <c r="R18" s="46">
        <v>2</v>
      </c>
      <c r="S18" s="46">
        <v>1</v>
      </c>
      <c r="T18" s="6">
        <f t="shared" si="2"/>
        <v>76.5</v>
      </c>
      <c r="U18" s="2">
        <f t="shared" si="4"/>
        <v>360.5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28</v>
      </c>
      <c r="C19" s="47">
        <v>30</v>
      </c>
      <c r="D19" s="47">
        <v>2</v>
      </c>
      <c r="E19" s="47">
        <v>1</v>
      </c>
      <c r="F19" s="7">
        <f t="shared" si="0"/>
        <v>50.5</v>
      </c>
      <c r="G19" s="3">
        <f t="shared" si="5"/>
        <v>186</v>
      </c>
      <c r="H19" s="20" t="s">
        <v>22</v>
      </c>
      <c r="I19" s="45">
        <v>24</v>
      </c>
      <c r="J19" s="45">
        <v>50</v>
      </c>
      <c r="K19" s="45">
        <v>2</v>
      </c>
      <c r="L19" s="45">
        <v>1</v>
      </c>
      <c r="M19" s="6">
        <f t="shared" si="1"/>
        <v>68.5</v>
      </c>
      <c r="N19" s="2">
        <f>M16+M17+M18+M19</f>
        <v>297.5</v>
      </c>
      <c r="O19" s="19" t="s">
        <v>16</v>
      </c>
      <c r="P19" s="46">
        <v>25</v>
      </c>
      <c r="Q19" s="46">
        <v>88</v>
      </c>
      <c r="R19" s="46">
        <v>4</v>
      </c>
      <c r="S19" s="46">
        <v>0</v>
      </c>
      <c r="T19" s="6">
        <f>P19*0.5+Q19*1+R19*2+S19*2.5</f>
        <v>108.5</v>
      </c>
      <c r="U19" s="2">
        <f t="shared" si="4"/>
        <v>366.5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39</v>
      </c>
      <c r="D20" s="45">
        <v>2</v>
      </c>
      <c r="E20" s="45">
        <v>0</v>
      </c>
      <c r="F20" s="8">
        <f t="shared" si="0"/>
        <v>55</v>
      </c>
      <c r="G20" s="35"/>
      <c r="H20" s="19" t="s">
        <v>24</v>
      </c>
      <c r="I20" s="46">
        <v>14</v>
      </c>
      <c r="J20" s="46">
        <v>34</v>
      </c>
      <c r="K20" s="46">
        <v>1</v>
      </c>
      <c r="L20" s="46">
        <v>2</v>
      </c>
      <c r="M20" s="8">
        <f t="shared" si="1"/>
        <v>48</v>
      </c>
      <c r="N20" s="2">
        <f>M17+M18+M19+M20</f>
        <v>282</v>
      </c>
      <c r="O20" s="19" t="s">
        <v>45</v>
      </c>
      <c r="P20" s="45">
        <v>23</v>
      </c>
      <c r="Q20" s="45">
        <v>80</v>
      </c>
      <c r="R20" s="45">
        <v>4</v>
      </c>
      <c r="S20" s="45">
        <v>0</v>
      </c>
      <c r="T20" s="6">
        <f>P20*0.5+Q20*1+R20*2+S20*2.5</f>
        <v>99.5</v>
      </c>
      <c r="U20" s="2">
        <f t="shared" si="4"/>
        <v>383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30</v>
      </c>
      <c r="C21" s="46">
        <v>48</v>
      </c>
      <c r="D21" s="46">
        <v>2</v>
      </c>
      <c r="E21" s="46">
        <v>0</v>
      </c>
      <c r="F21" s="6">
        <f t="shared" si="0"/>
        <v>67</v>
      </c>
      <c r="G21" s="36"/>
      <c r="H21" s="20" t="s">
        <v>25</v>
      </c>
      <c r="I21" s="46">
        <v>21</v>
      </c>
      <c r="J21" s="46">
        <v>40</v>
      </c>
      <c r="K21" s="46">
        <v>2</v>
      </c>
      <c r="L21" s="46">
        <v>2</v>
      </c>
      <c r="M21" s="6">
        <f t="shared" si="1"/>
        <v>59.5</v>
      </c>
      <c r="N21" s="2">
        <f>M18+M19+M20+M21</f>
        <v>262</v>
      </c>
      <c r="O21" s="21" t="s">
        <v>46</v>
      </c>
      <c r="P21" s="47">
        <v>20</v>
      </c>
      <c r="Q21" s="47">
        <v>83</v>
      </c>
      <c r="R21" s="47">
        <v>2</v>
      </c>
      <c r="S21" s="47">
        <v>0</v>
      </c>
      <c r="T21" s="7">
        <f>P21*0.5+Q21*1+R21*2+S21*2.5</f>
        <v>97</v>
      </c>
      <c r="U21" s="3">
        <f>T18+T19+T20+T21</f>
        <v>381.5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50</v>
      </c>
      <c r="D22" s="46">
        <v>1</v>
      </c>
      <c r="E22" s="46">
        <v>2</v>
      </c>
      <c r="F22" s="6">
        <f t="shared" si="0"/>
        <v>69</v>
      </c>
      <c r="G22" s="2"/>
      <c r="H22" s="21" t="s">
        <v>26</v>
      </c>
      <c r="I22" s="47">
        <v>21</v>
      </c>
      <c r="J22" s="47">
        <v>49</v>
      </c>
      <c r="K22" s="47">
        <v>2</v>
      </c>
      <c r="L22" s="47">
        <v>3</v>
      </c>
      <c r="M22" s="6">
        <f t="shared" si="1"/>
        <v>71</v>
      </c>
      <c r="N22" s="3">
        <f>M19+M20+M21+M22</f>
        <v>247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204.5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338.5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383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72</v>
      </c>
      <c r="D24" s="86"/>
      <c r="E24" s="86"/>
      <c r="F24" s="87" t="s">
        <v>65</v>
      </c>
      <c r="G24" s="88"/>
      <c r="H24" s="173"/>
      <c r="I24" s="174"/>
      <c r="J24" s="82" t="s">
        <v>72</v>
      </c>
      <c r="K24" s="86"/>
      <c r="L24" s="86"/>
      <c r="M24" s="87" t="s">
        <v>66</v>
      </c>
      <c r="N24" s="88"/>
      <c r="O24" s="173"/>
      <c r="P24" s="174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4" t="s">
        <v>61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1" t="s">
        <v>54</v>
      </c>
      <c r="B5" s="181"/>
      <c r="C5" s="181"/>
      <c r="D5" s="26"/>
      <c r="E5" s="186" t="str">
        <f>'G-1'!E4:H4</f>
        <v>DE OBRA</v>
      </c>
      <c r="F5" s="186"/>
      <c r="G5" s="186"/>
      <c r="H5" s="18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2" t="s">
        <v>56</v>
      </c>
      <c r="B6" s="182"/>
      <c r="C6" s="182"/>
      <c r="D6" s="186" t="str">
        <f>'G-1'!D5:H5</f>
        <v>CALLE 76 X CARRERA 60</v>
      </c>
      <c r="E6" s="186"/>
      <c r="F6" s="186"/>
      <c r="G6" s="186"/>
      <c r="H6" s="186"/>
      <c r="I6" s="182" t="s">
        <v>53</v>
      </c>
      <c r="J6" s="182"/>
      <c r="K6" s="182"/>
      <c r="L6" s="187">
        <f>'G-1'!L5:N5</f>
        <v>0</v>
      </c>
      <c r="M6" s="187"/>
      <c r="N6" s="187"/>
      <c r="O6" s="12"/>
      <c r="P6" s="182" t="s">
        <v>58</v>
      </c>
      <c r="Q6" s="182"/>
      <c r="R6" s="182"/>
      <c r="S6" s="221">
        <f>'G-1'!S6:U6</f>
        <v>42521</v>
      </c>
      <c r="T6" s="221"/>
      <c r="U6" s="221"/>
    </row>
    <row r="7" spans="1:28" ht="7.5" customHeight="1" x14ac:dyDescent="0.2">
      <c r="A7" s="13"/>
      <c r="B7" s="11"/>
      <c r="C7" s="11"/>
      <c r="D7" s="11"/>
      <c r="E7" s="194"/>
      <c r="F7" s="194"/>
      <c r="G7" s="194"/>
      <c r="H7" s="194"/>
      <c r="I7" s="194"/>
      <c r="J7" s="194"/>
      <c r="K7" s="19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15" t="s">
        <v>52</v>
      </c>
      <c r="C9" s="15" t="s">
        <v>0</v>
      </c>
      <c r="D9" s="15" t="s">
        <v>2</v>
      </c>
      <c r="E9" s="16" t="s">
        <v>3</v>
      </c>
      <c r="F9" s="190"/>
      <c r="G9" s="190"/>
      <c r="H9" s="190"/>
      <c r="I9" s="17" t="s">
        <v>52</v>
      </c>
      <c r="J9" s="17" t="s">
        <v>0</v>
      </c>
      <c r="K9" s="15" t="s">
        <v>2</v>
      </c>
      <c r="L9" s="16" t="s">
        <v>3</v>
      </c>
      <c r="M9" s="190"/>
      <c r="N9" s="190"/>
      <c r="O9" s="190"/>
      <c r="P9" s="17" t="s">
        <v>52</v>
      </c>
      <c r="Q9" s="17" t="s">
        <v>0</v>
      </c>
      <c r="R9" s="15" t="s">
        <v>2</v>
      </c>
      <c r="S9" s="16" t="s">
        <v>3</v>
      </c>
      <c r="T9" s="190"/>
      <c r="U9" s="190"/>
    </row>
    <row r="10" spans="1:28" ht="24" customHeight="1" x14ac:dyDescent="0.2">
      <c r="A10" s="18" t="s">
        <v>11</v>
      </c>
      <c r="B10" s="46">
        <f>'G-1'!B10+'G-3'!B10+'G-4'!B10</f>
        <v>138</v>
      </c>
      <c r="C10" s="46">
        <f>'G-1'!C10+'G-3'!C10+'G-4'!C10</f>
        <v>397</v>
      </c>
      <c r="D10" s="46">
        <f>'G-1'!D10+'G-3'!D10+'G-4'!D10</f>
        <v>25</v>
      </c>
      <c r="E10" s="46">
        <f>'G-1'!E10+'G-3'!E10+'G-4'!E10</f>
        <v>4</v>
      </c>
      <c r="F10" s="6">
        <f t="shared" ref="F10:F22" si="0">B10*0.5+C10*1+D10*2+E10*2.5</f>
        <v>526</v>
      </c>
      <c r="G10" s="2"/>
      <c r="H10" s="19" t="s">
        <v>4</v>
      </c>
      <c r="I10" s="46">
        <f>'G-1'!I10+'G-3'!I10+'G-4'!I10</f>
        <v>101</v>
      </c>
      <c r="J10" s="46">
        <f>'G-1'!J10+'G-3'!J10+'G-4'!J10</f>
        <v>378</v>
      </c>
      <c r="K10" s="46">
        <f>'G-1'!K10+'G-3'!K10+'G-4'!K10</f>
        <v>27</v>
      </c>
      <c r="L10" s="46">
        <f>'G-1'!L10+'G-3'!L10+'G-4'!L10</f>
        <v>8</v>
      </c>
      <c r="M10" s="6">
        <f t="shared" ref="M10:M22" si="1">I10*0.5+J10*1+K10*2+L10*2.5</f>
        <v>502.5</v>
      </c>
      <c r="N10" s="9">
        <f>F20+F21+F22+M10</f>
        <v>1940.5</v>
      </c>
      <c r="O10" s="19" t="s">
        <v>43</v>
      </c>
      <c r="P10" s="46">
        <f>'G-1'!P10+'G-3'!P10+'G-4'!P10</f>
        <v>82</v>
      </c>
      <c r="Q10" s="46">
        <f>'G-1'!Q10+'G-3'!Q10+'G-4'!Q10</f>
        <v>388</v>
      </c>
      <c r="R10" s="46">
        <f>'G-1'!R10+'G-3'!R10+'G-4'!R10</f>
        <v>25</v>
      </c>
      <c r="S10" s="46">
        <f>'G-1'!S10+'G-3'!S10+'G-4'!S10</f>
        <v>6</v>
      </c>
      <c r="T10" s="6">
        <f t="shared" ref="T10:T21" si="2">P10*0.5+Q10*1+R10*2+S10*2.5</f>
        <v>494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162</v>
      </c>
      <c r="C11" s="46">
        <f>'G-1'!C11+'G-3'!C11+'G-4'!C11</f>
        <v>430</v>
      </c>
      <c r="D11" s="46">
        <f>'G-1'!D11+'G-3'!D11+'G-4'!D11</f>
        <v>32</v>
      </c>
      <c r="E11" s="46">
        <f>'G-1'!E11+'G-3'!E11+'G-4'!E11</f>
        <v>5</v>
      </c>
      <c r="F11" s="6">
        <f t="shared" si="0"/>
        <v>587.5</v>
      </c>
      <c r="G11" s="2"/>
      <c r="H11" s="19" t="s">
        <v>5</v>
      </c>
      <c r="I11" s="46">
        <f>'G-1'!I11+'G-3'!I11+'G-4'!I11</f>
        <v>95</v>
      </c>
      <c r="J11" s="46">
        <f>'G-1'!J11+'G-3'!J11+'G-4'!J11</f>
        <v>367</v>
      </c>
      <c r="K11" s="46">
        <f>'G-1'!K11+'G-3'!K11+'G-4'!K11</f>
        <v>26</v>
      </c>
      <c r="L11" s="46">
        <f>'G-1'!L11+'G-3'!L11+'G-4'!L11</f>
        <v>12</v>
      </c>
      <c r="M11" s="6">
        <f t="shared" si="1"/>
        <v>496.5</v>
      </c>
      <c r="N11" s="9">
        <f>F21+F22+M10+M11</f>
        <v>1972.5</v>
      </c>
      <c r="O11" s="19" t="s">
        <v>44</v>
      </c>
      <c r="P11" s="46">
        <f>'G-1'!P11+'G-3'!P11+'G-4'!P11</f>
        <v>95</v>
      </c>
      <c r="Q11" s="46">
        <f>'G-1'!Q11+'G-3'!Q11+'G-4'!Q11</f>
        <v>416</v>
      </c>
      <c r="R11" s="46">
        <f>'G-1'!R11+'G-3'!R11+'G-4'!R11</f>
        <v>25</v>
      </c>
      <c r="S11" s="46">
        <f>'G-1'!S11+'G-3'!S11+'G-4'!S11</f>
        <v>5</v>
      </c>
      <c r="T11" s="6">
        <f t="shared" si="2"/>
        <v>526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118</v>
      </c>
      <c r="C12" s="46">
        <f>'G-1'!C12+'G-3'!C12+'G-4'!C12</f>
        <v>422</v>
      </c>
      <c r="D12" s="46">
        <f>'G-1'!D12+'G-3'!D12+'G-4'!D12</f>
        <v>28</v>
      </c>
      <c r="E12" s="46">
        <f>'G-1'!E12+'G-3'!E12+'G-4'!E12</f>
        <v>13</v>
      </c>
      <c r="F12" s="6">
        <f t="shared" si="0"/>
        <v>569.5</v>
      </c>
      <c r="G12" s="2"/>
      <c r="H12" s="19" t="s">
        <v>6</v>
      </c>
      <c r="I12" s="46">
        <f>'G-1'!I12+'G-3'!I12+'G-4'!I12</f>
        <v>99</v>
      </c>
      <c r="J12" s="46">
        <f>'G-1'!J12+'G-3'!J12+'G-4'!J12</f>
        <v>373</v>
      </c>
      <c r="K12" s="46">
        <f>'G-1'!K12+'G-3'!K12+'G-4'!K12</f>
        <v>31</v>
      </c>
      <c r="L12" s="46">
        <f>'G-1'!L12+'G-3'!L12+'G-4'!L12</f>
        <v>8</v>
      </c>
      <c r="M12" s="6">
        <f t="shared" si="1"/>
        <v>504.5</v>
      </c>
      <c r="N12" s="2">
        <f>F22+M10+M11+M12</f>
        <v>1974</v>
      </c>
      <c r="O12" s="19" t="s">
        <v>32</v>
      </c>
      <c r="P12" s="46">
        <f>'G-1'!P12+'G-3'!P12+'G-4'!P12</f>
        <v>112</v>
      </c>
      <c r="Q12" s="46">
        <f>'G-1'!Q12+'G-3'!Q12+'G-4'!Q12</f>
        <v>410</v>
      </c>
      <c r="R12" s="46">
        <f>'G-1'!R12+'G-3'!R12+'G-4'!R12</f>
        <v>30</v>
      </c>
      <c r="S12" s="46">
        <f>'G-1'!S12+'G-3'!S12+'G-4'!S12</f>
        <v>8</v>
      </c>
      <c r="T12" s="6">
        <f t="shared" si="2"/>
        <v>546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107</v>
      </c>
      <c r="C13" s="46">
        <f>'G-1'!C13+'G-3'!C13+'G-4'!C13</f>
        <v>394</v>
      </c>
      <c r="D13" s="46">
        <f>'G-1'!D13+'G-3'!D13+'G-4'!D13</f>
        <v>33</v>
      </c>
      <c r="E13" s="46">
        <f>'G-1'!E13+'G-3'!E13+'G-4'!E13</f>
        <v>13</v>
      </c>
      <c r="F13" s="6">
        <f t="shared" si="0"/>
        <v>546</v>
      </c>
      <c r="G13" s="2">
        <f t="shared" ref="G13:G19" si="3">F10+F11+F12+F13</f>
        <v>2229</v>
      </c>
      <c r="H13" s="19" t="s">
        <v>7</v>
      </c>
      <c r="I13" s="46">
        <f>'G-1'!I13+'G-3'!I13+'G-4'!I13</f>
        <v>88</v>
      </c>
      <c r="J13" s="46">
        <f>'G-1'!J13+'G-3'!J13+'G-4'!J13</f>
        <v>389</v>
      </c>
      <c r="K13" s="46">
        <f>'G-1'!K13+'G-3'!K13+'G-4'!K13</f>
        <v>27</v>
      </c>
      <c r="L13" s="46">
        <f>'G-1'!L13+'G-3'!L13+'G-4'!L13</f>
        <v>5</v>
      </c>
      <c r="M13" s="6">
        <f t="shared" si="1"/>
        <v>499.5</v>
      </c>
      <c r="N13" s="2">
        <f t="shared" ref="N13:N18" si="4">M10+M11+M12+M13</f>
        <v>2003</v>
      </c>
      <c r="O13" s="19" t="s">
        <v>33</v>
      </c>
      <c r="P13" s="46">
        <f>'G-1'!P13+'G-3'!P13+'G-4'!P13</f>
        <v>117</v>
      </c>
      <c r="Q13" s="46">
        <f>'G-1'!Q13+'G-3'!Q13+'G-4'!Q13</f>
        <v>357</v>
      </c>
      <c r="R13" s="46">
        <f>'G-1'!R13+'G-3'!R13+'G-4'!R13</f>
        <v>31</v>
      </c>
      <c r="S13" s="46">
        <f>'G-1'!S13+'G-3'!S13+'G-4'!S13</f>
        <v>8</v>
      </c>
      <c r="T13" s="6">
        <f t="shared" si="2"/>
        <v>497.5</v>
      </c>
      <c r="U13" s="2">
        <f t="shared" ref="U13:U21" si="5">T10+T11+T12+T13</f>
        <v>2063.5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103</v>
      </c>
      <c r="C14" s="46">
        <f>'G-1'!C14+'G-3'!C14+'G-4'!C14</f>
        <v>326</v>
      </c>
      <c r="D14" s="46">
        <f>'G-1'!D14+'G-3'!D14+'G-4'!D14</f>
        <v>32</v>
      </c>
      <c r="E14" s="46">
        <f>'G-1'!E14+'G-3'!E14+'G-4'!E14</f>
        <v>11</v>
      </c>
      <c r="F14" s="6">
        <f t="shared" si="0"/>
        <v>469</v>
      </c>
      <c r="G14" s="2">
        <f t="shared" si="3"/>
        <v>2172</v>
      </c>
      <c r="H14" s="19" t="s">
        <v>9</v>
      </c>
      <c r="I14" s="46">
        <f>'G-1'!I14+'G-3'!I14+'G-4'!I14</f>
        <v>80</v>
      </c>
      <c r="J14" s="46">
        <f>'G-1'!J14+'G-3'!J14+'G-4'!J14</f>
        <v>363</v>
      </c>
      <c r="K14" s="46">
        <f>'G-1'!K14+'G-3'!K14+'G-4'!K14</f>
        <v>37</v>
      </c>
      <c r="L14" s="46">
        <f>'G-1'!L14+'G-3'!L14+'G-4'!L14</f>
        <v>5</v>
      </c>
      <c r="M14" s="6">
        <f t="shared" si="1"/>
        <v>489.5</v>
      </c>
      <c r="N14" s="2">
        <f t="shared" si="4"/>
        <v>1990</v>
      </c>
      <c r="O14" s="19" t="s">
        <v>29</v>
      </c>
      <c r="P14" s="46">
        <f>'G-1'!P14+'G-3'!P14+'G-4'!P14</f>
        <v>114</v>
      </c>
      <c r="Q14" s="46">
        <f>'G-1'!Q14+'G-3'!Q14+'G-4'!Q14</f>
        <v>411</v>
      </c>
      <c r="R14" s="46">
        <f>'G-1'!R14+'G-3'!R14+'G-4'!R14</f>
        <v>21</v>
      </c>
      <c r="S14" s="46">
        <f>'G-1'!S14+'G-3'!S14+'G-4'!S14</f>
        <v>4</v>
      </c>
      <c r="T14" s="6">
        <f t="shared" si="2"/>
        <v>520</v>
      </c>
      <c r="U14" s="2">
        <f t="shared" si="5"/>
        <v>2089.5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101</v>
      </c>
      <c r="C15" s="46">
        <f>'G-1'!C15+'G-3'!C15+'G-4'!C15</f>
        <v>319</v>
      </c>
      <c r="D15" s="46">
        <f>'G-1'!D15+'G-3'!D15+'G-4'!D15</f>
        <v>40</v>
      </c>
      <c r="E15" s="46">
        <f>'G-1'!E15+'G-3'!E15+'G-4'!E15</f>
        <v>11</v>
      </c>
      <c r="F15" s="6">
        <f t="shared" si="0"/>
        <v>477</v>
      </c>
      <c r="G15" s="2">
        <f t="shared" si="3"/>
        <v>2061.5</v>
      </c>
      <c r="H15" s="19" t="s">
        <v>12</v>
      </c>
      <c r="I15" s="46">
        <f>'G-1'!I15+'G-3'!I15+'G-4'!I15</f>
        <v>87</v>
      </c>
      <c r="J15" s="46">
        <f>'G-1'!J15+'G-3'!J15+'G-4'!J15</f>
        <v>375</v>
      </c>
      <c r="K15" s="46">
        <f>'G-1'!K15+'G-3'!K15+'G-4'!K15</f>
        <v>26</v>
      </c>
      <c r="L15" s="46">
        <f>'G-1'!L15+'G-3'!L15+'G-4'!L15</f>
        <v>334</v>
      </c>
      <c r="M15" s="6">
        <f t="shared" si="1"/>
        <v>1305.5</v>
      </c>
      <c r="N15" s="2">
        <f t="shared" si="4"/>
        <v>2799</v>
      </c>
      <c r="O15" s="18" t="s">
        <v>30</v>
      </c>
      <c r="P15" s="46">
        <f>'G-1'!P15+'G-3'!P15+'G-4'!P15</f>
        <v>134</v>
      </c>
      <c r="Q15" s="46">
        <f>'G-1'!Q15+'G-3'!Q15+'G-4'!Q15</f>
        <v>426</v>
      </c>
      <c r="R15" s="46">
        <f>'G-1'!R15+'G-3'!R15+'G-4'!R15</f>
        <v>35</v>
      </c>
      <c r="S15" s="46">
        <f>'G-1'!S15+'G-3'!S15+'G-4'!S15</f>
        <v>7</v>
      </c>
      <c r="T15" s="6">
        <f t="shared" si="2"/>
        <v>580.5</v>
      </c>
      <c r="U15" s="2">
        <f t="shared" si="5"/>
        <v>2144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110</v>
      </c>
      <c r="C16" s="46">
        <f>'G-1'!C16+'G-3'!C16+'G-4'!C16</f>
        <v>326</v>
      </c>
      <c r="D16" s="46">
        <f>'G-1'!D16+'G-3'!D16+'G-4'!D16</f>
        <v>36</v>
      </c>
      <c r="E16" s="46">
        <f>'G-1'!E16+'G-3'!E16+'G-4'!E16</f>
        <v>22</v>
      </c>
      <c r="F16" s="6">
        <f t="shared" si="0"/>
        <v>508</v>
      </c>
      <c r="G16" s="2">
        <f t="shared" si="3"/>
        <v>2000</v>
      </c>
      <c r="H16" s="19" t="s">
        <v>15</v>
      </c>
      <c r="I16" s="46">
        <f>'G-1'!I16+'G-3'!I16+'G-4'!I16</f>
        <v>90</v>
      </c>
      <c r="J16" s="46">
        <f>'G-1'!J16+'G-3'!J16+'G-4'!J16</f>
        <v>345</v>
      </c>
      <c r="K16" s="46">
        <f>'G-1'!K16+'G-3'!K16+'G-4'!K16</f>
        <v>26</v>
      </c>
      <c r="L16" s="46">
        <f>'G-1'!L16+'G-3'!L16+'G-4'!L16</f>
        <v>6</v>
      </c>
      <c r="M16" s="6">
        <f t="shared" si="1"/>
        <v>457</v>
      </c>
      <c r="N16" s="2">
        <f t="shared" si="4"/>
        <v>2751.5</v>
      </c>
      <c r="O16" s="19" t="s">
        <v>8</v>
      </c>
      <c r="P16" s="46">
        <f>'G-1'!P16+'G-3'!P16+'G-4'!P16</f>
        <v>130</v>
      </c>
      <c r="Q16" s="46">
        <f>'G-1'!Q16+'G-3'!Q16+'G-4'!Q16</f>
        <v>395</v>
      </c>
      <c r="R16" s="46">
        <f>'G-1'!R16+'G-3'!R16+'G-4'!R16</f>
        <v>36</v>
      </c>
      <c r="S16" s="46">
        <f>'G-1'!S16+'G-3'!S16+'G-4'!S16</f>
        <v>2</v>
      </c>
      <c r="T16" s="6">
        <f t="shared" si="2"/>
        <v>537</v>
      </c>
      <c r="U16" s="2">
        <f t="shared" si="5"/>
        <v>2135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87</v>
      </c>
      <c r="C17" s="46">
        <f>'G-1'!C17+'G-3'!C17+'G-4'!C17</f>
        <v>338</v>
      </c>
      <c r="D17" s="46">
        <f>'G-1'!D17+'G-3'!D17+'G-4'!D17</f>
        <v>30</v>
      </c>
      <c r="E17" s="46">
        <f>'G-1'!E17+'G-3'!E17+'G-4'!E17</f>
        <v>8</v>
      </c>
      <c r="F17" s="6">
        <f t="shared" si="0"/>
        <v>461.5</v>
      </c>
      <c r="G17" s="2">
        <f t="shared" si="3"/>
        <v>1915.5</v>
      </c>
      <c r="H17" s="19" t="s">
        <v>18</v>
      </c>
      <c r="I17" s="46">
        <f>'G-1'!I17+'G-3'!I17+'G-4'!I17</f>
        <v>99</v>
      </c>
      <c r="J17" s="46">
        <f>'G-1'!J17+'G-3'!J17+'G-4'!J17</f>
        <v>411</v>
      </c>
      <c r="K17" s="46">
        <f>'G-1'!K17+'G-3'!K17+'G-4'!K17</f>
        <v>23</v>
      </c>
      <c r="L17" s="46">
        <f>'G-1'!L17+'G-3'!L17+'G-4'!L17</f>
        <v>9</v>
      </c>
      <c r="M17" s="6">
        <f t="shared" si="1"/>
        <v>529</v>
      </c>
      <c r="N17" s="2">
        <f t="shared" si="4"/>
        <v>2781</v>
      </c>
      <c r="O17" s="19" t="s">
        <v>10</v>
      </c>
      <c r="P17" s="46">
        <f>'G-1'!P17+'G-3'!P17+'G-4'!P17</f>
        <v>116</v>
      </c>
      <c r="Q17" s="46">
        <f>'G-1'!Q17+'G-3'!Q17+'G-4'!Q17</f>
        <v>433</v>
      </c>
      <c r="R17" s="46">
        <f>'G-1'!R17+'G-3'!R17+'G-4'!R17</f>
        <v>34</v>
      </c>
      <c r="S17" s="46">
        <f>'G-1'!S17+'G-3'!S17+'G-4'!S17</f>
        <v>5</v>
      </c>
      <c r="T17" s="6">
        <f t="shared" si="2"/>
        <v>571.5</v>
      </c>
      <c r="U17" s="2">
        <f t="shared" si="5"/>
        <v>2209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120</v>
      </c>
      <c r="C18" s="46">
        <f>'G-1'!C18+'G-3'!C18+'G-4'!C18</f>
        <v>353</v>
      </c>
      <c r="D18" s="46">
        <f>'G-1'!D18+'G-3'!D18+'G-4'!D18</f>
        <v>27</v>
      </c>
      <c r="E18" s="46">
        <f>'G-1'!E18+'G-3'!E18+'G-4'!E18</f>
        <v>10</v>
      </c>
      <c r="F18" s="6">
        <f t="shared" si="0"/>
        <v>492</v>
      </c>
      <c r="G18" s="2">
        <f t="shared" si="3"/>
        <v>1938.5</v>
      </c>
      <c r="H18" s="19" t="s">
        <v>20</v>
      </c>
      <c r="I18" s="46">
        <f>'G-1'!I18+'G-3'!I18+'G-4'!I18</f>
        <v>109</v>
      </c>
      <c r="J18" s="46">
        <f>'G-1'!J18+'G-3'!J18+'G-4'!J18</f>
        <v>441</v>
      </c>
      <c r="K18" s="46">
        <f>'G-1'!K18+'G-3'!K18+'G-4'!K18</f>
        <v>25</v>
      </c>
      <c r="L18" s="46">
        <f>'G-1'!L18+'G-3'!L18+'G-4'!L18</f>
        <v>6</v>
      </c>
      <c r="M18" s="6">
        <f t="shared" si="1"/>
        <v>560.5</v>
      </c>
      <c r="N18" s="2">
        <f t="shared" si="4"/>
        <v>2852</v>
      </c>
      <c r="O18" s="19" t="s">
        <v>13</v>
      </c>
      <c r="P18" s="46">
        <f>'G-1'!P18+'G-3'!P18+'G-4'!P18</f>
        <v>133</v>
      </c>
      <c r="Q18" s="46">
        <f>'G-1'!Q18+'G-3'!Q18+'G-4'!Q18</f>
        <v>397</v>
      </c>
      <c r="R18" s="46">
        <f>'G-1'!R18+'G-3'!R18+'G-4'!R18</f>
        <v>30</v>
      </c>
      <c r="S18" s="46">
        <f>'G-1'!S18+'G-3'!S18+'G-4'!S18</f>
        <v>6</v>
      </c>
      <c r="T18" s="6">
        <f t="shared" si="2"/>
        <v>538.5</v>
      </c>
      <c r="U18" s="2">
        <f t="shared" si="5"/>
        <v>2227.5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127</v>
      </c>
      <c r="C19" s="47">
        <f>'G-1'!C19+'G-3'!C19+'G-4'!C19</f>
        <v>333</v>
      </c>
      <c r="D19" s="47">
        <f>'G-1'!D19+'G-3'!D19+'G-4'!D19</f>
        <v>24</v>
      </c>
      <c r="E19" s="47">
        <f>'G-1'!E19+'G-3'!E19+'G-4'!E19</f>
        <v>12</v>
      </c>
      <c r="F19" s="7">
        <f t="shared" si="0"/>
        <v>474.5</v>
      </c>
      <c r="G19" s="3">
        <f t="shared" si="3"/>
        <v>1936</v>
      </c>
      <c r="H19" s="20" t="s">
        <v>22</v>
      </c>
      <c r="I19" s="46">
        <f>'G-1'!I19+'G-3'!I19+'G-4'!I19</f>
        <v>111</v>
      </c>
      <c r="J19" s="46">
        <f>'G-1'!J19+'G-3'!J19+'G-4'!J19</f>
        <v>384</v>
      </c>
      <c r="K19" s="46">
        <f>'G-1'!K19+'G-3'!K19+'G-4'!K19</f>
        <v>26</v>
      </c>
      <c r="L19" s="46">
        <f>'G-1'!L19+'G-3'!L19+'G-4'!L19</f>
        <v>9</v>
      </c>
      <c r="M19" s="6">
        <f t="shared" si="1"/>
        <v>514</v>
      </c>
      <c r="N19" s="2">
        <f>M16+M17+M18+M19</f>
        <v>2060.5</v>
      </c>
      <c r="O19" s="19" t="s">
        <v>16</v>
      </c>
      <c r="P19" s="46">
        <f>'G-1'!P19+'G-3'!P19+'G-4'!P19</f>
        <v>110</v>
      </c>
      <c r="Q19" s="46">
        <f>'G-1'!Q19+'G-3'!Q19+'G-4'!Q19</f>
        <v>408</v>
      </c>
      <c r="R19" s="46">
        <f>'G-1'!R19+'G-3'!R19+'G-4'!R19</f>
        <v>29</v>
      </c>
      <c r="S19" s="46">
        <f>'G-1'!S19+'G-3'!S19+'G-4'!S19</f>
        <v>4</v>
      </c>
      <c r="T19" s="6">
        <f t="shared" si="2"/>
        <v>531</v>
      </c>
      <c r="U19" s="2">
        <f t="shared" si="5"/>
        <v>2178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97</v>
      </c>
      <c r="C20" s="45">
        <f>'G-1'!C20+'G-3'!C20+'G-4'!C20</f>
        <v>350</v>
      </c>
      <c r="D20" s="45">
        <f>'G-1'!D20+'G-3'!D20+'G-4'!D20</f>
        <v>23</v>
      </c>
      <c r="E20" s="45">
        <f>'G-1'!E20+'G-3'!E20+'G-4'!E20</f>
        <v>8</v>
      </c>
      <c r="F20" s="8">
        <f t="shared" si="0"/>
        <v>464.5</v>
      </c>
      <c r="G20" s="35"/>
      <c r="H20" s="19" t="s">
        <v>24</v>
      </c>
      <c r="I20" s="46">
        <f>'G-1'!I20+'G-3'!I20+'G-4'!I20</f>
        <v>98</v>
      </c>
      <c r="J20" s="46">
        <f>'G-1'!J20+'G-3'!J20+'G-4'!J20</f>
        <v>356</v>
      </c>
      <c r="K20" s="46">
        <f>'G-1'!K20+'G-3'!K20+'G-4'!K20</f>
        <v>22</v>
      </c>
      <c r="L20" s="46">
        <f>'G-1'!L20+'G-3'!L20+'G-4'!L20</f>
        <v>13</v>
      </c>
      <c r="M20" s="8">
        <f t="shared" si="1"/>
        <v>481.5</v>
      </c>
      <c r="N20" s="2">
        <f>M17+M18+M19+M20</f>
        <v>2085</v>
      </c>
      <c r="O20" s="19" t="s">
        <v>45</v>
      </c>
      <c r="P20" s="46">
        <f>'G-1'!P20+'G-3'!P20+'G-4'!P20</f>
        <v>96</v>
      </c>
      <c r="Q20" s="46">
        <f>'G-1'!Q20+'G-3'!Q20+'G-4'!Q20</f>
        <v>345</v>
      </c>
      <c r="R20" s="46">
        <f>'G-1'!R20+'G-3'!R20+'G-4'!R20</f>
        <v>36</v>
      </c>
      <c r="S20" s="46">
        <f>'G-1'!S20+'G-3'!S20+'G-4'!S20</f>
        <v>6</v>
      </c>
      <c r="T20" s="8">
        <f t="shared" si="2"/>
        <v>480</v>
      </c>
      <c r="U20" s="2">
        <f t="shared" si="5"/>
        <v>2121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117</v>
      </c>
      <c r="C21" s="45">
        <f>'G-1'!C21+'G-3'!C21+'G-4'!C21</f>
        <v>366</v>
      </c>
      <c r="D21" s="45">
        <f>'G-1'!D21+'G-3'!D21+'G-4'!D21</f>
        <v>28</v>
      </c>
      <c r="E21" s="45">
        <f>'G-1'!E21+'G-3'!E21+'G-4'!E21</f>
        <v>9</v>
      </c>
      <c r="F21" s="6">
        <f t="shared" si="0"/>
        <v>503</v>
      </c>
      <c r="G21" s="36"/>
      <c r="H21" s="20" t="s">
        <v>25</v>
      </c>
      <c r="I21" s="46">
        <f>'G-1'!I21+'G-3'!I21+'G-4'!I21</f>
        <v>113</v>
      </c>
      <c r="J21" s="46">
        <f>'G-1'!J21+'G-3'!J21+'G-4'!J21</f>
        <v>438</v>
      </c>
      <c r="K21" s="46">
        <f>'G-1'!K21+'G-3'!K21+'G-4'!K21</f>
        <v>22</v>
      </c>
      <c r="L21" s="46">
        <f>'G-1'!L21+'G-3'!L21+'G-4'!L21</f>
        <v>22</v>
      </c>
      <c r="M21" s="6">
        <f t="shared" si="1"/>
        <v>593.5</v>
      </c>
      <c r="N21" s="2">
        <f>M18+M19+M20+M21</f>
        <v>2149.5</v>
      </c>
      <c r="O21" s="21" t="s">
        <v>46</v>
      </c>
      <c r="P21" s="47">
        <f>'G-1'!P21+'G-3'!P21+'G-4'!P21</f>
        <v>78</v>
      </c>
      <c r="Q21" s="47">
        <f>'G-1'!Q21+'G-3'!Q21+'G-4'!Q21</f>
        <v>336</v>
      </c>
      <c r="R21" s="47">
        <f>'G-1'!R21+'G-3'!R21+'G-4'!R21</f>
        <v>28</v>
      </c>
      <c r="S21" s="47">
        <f>'G-1'!S21+'G-3'!S21+'G-4'!S21</f>
        <v>3</v>
      </c>
      <c r="T21" s="7">
        <f t="shared" si="2"/>
        <v>438.5</v>
      </c>
      <c r="U21" s="3">
        <f t="shared" si="5"/>
        <v>1988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96</v>
      </c>
      <c r="C22" s="45">
        <f>'G-1'!C22+'G-3'!C22+'G-4'!C22</f>
        <v>349</v>
      </c>
      <c r="D22" s="45">
        <f>'G-1'!D22+'G-3'!D22+'G-4'!D22</f>
        <v>28</v>
      </c>
      <c r="E22" s="45">
        <f>'G-1'!E22+'G-3'!E22+'G-4'!E22</f>
        <v>7</v>
      </c>
      <c r="F22" s="6">
        <f t="shared" si="0"/>
        <v>470.5</v>
      </c>
      <c r="G22" s="2"/>
      <c r="H22" s="21" t="s">
        <v>26</v>
      </c>
      <c r="I22" s="46">
        <f>'G-1'!I22+'G-3'!I22+'G-4'!I22</f>
        <v>133</v>
      </c>
      <c r="J22" s="46">
        <f>'G-1'!J22+'G-3'!J22+'G-4'!J22</f>
        <v>373</v>
      </c>
      <c r="K22" s="46">
        <f>'G-1'!K22+'G-3'!K22+'G-4'!K22</f>
        <v>26</v>
      </c>
      <c r="L22" s="46">
        <f>'G-1'!L22+'G-3'!L22+'G-4'!L22</f>
        <v>19</v>
      </c>
      <c r="M22" s="6">
        <f t="shared" si="1"/>
        <v>539</v>
      </c>
      <c r="N22" s="3">
        <f>M19+M20+M21+M22</f>
        <v>2128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1" t="s">
        <v>47</v>
      </c>
      <c r="B23" s="172"/>
      <c r="C23" s="177" t="s">
        <v>50</v>
      </c>
      <c r="D23" s="178"/>
      <c r="E23" s="178"/>
      <c r="F23" s="179"/>
      <c r="G23" s="84">
        <f>MAX(G13:G19)</f>
        <v>2229</v>
      </c>
      <c r="H23" s="175" t="s">
        <v>48</v>
      </c>
      <c r="I23" s="176"/>
      <c r="J23" s="168" t="s">
        <v>50</v>
      </c>
      <c r="K23" s="169"/>
      <c r="L23" s="169"/>
      <c r="M23" s="170"/>
      <c r="N23" s="85">
        <f>MAX(N10:N22)</f>
        <v>2852</v>
      </c>
      <c r="O23" s="171" t="s">
        <v>49</v>
      </c>
      <c r="P23" s="172"/>
      <c r="Q23" s="177" t="s">
        <v>50</v>
      </c>
      <c r="R23" s="178"/>
      <c r="S23" s="178"/>
      <c r="T23" s="179"/>
      <c r="U23" s="84">
        <f>MAX(U13:U21)</f>
        <v>2227.5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3"/>
      <c r="B24" s="174"/>
      <c r="C24" s="82" t="s">
        <v>72</v>
      </c>
      <c r="D24" s="86"/>
      <c r="E24" s="86"/>
      <c r="F24" s="87" t="s">
        <v>64</v>
      </c>
      <c r="G24" s="88"/>
      <c r="H24" s="173"/>
      <c r="I24" s="174"/>
      <c r="J24" s="82" t="s">
        <v>72</v>
      </c>
      <c r="K24" s="86"/>
      <c r="L24" s="86"/>
      <c r="M24" s="87" t="s">
        <v>87</v>
      </c>
      <c r="N24" s="88"/>
      <c r="O24" s="173"/>
      <c r="P24" s="174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0" t="s">
        <v>51</v>
      </c>
      <c r="B26" s="180"/>
      <c r="C26" s="180"/>
      <c r="D26" s="180"/>
      <c r="E26" s="18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L28" sqref="L2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111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112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82" t="s">
        <v>56</v>
      </c>
      <c r="B5" s="182"/>
      <c r="C5" s="225" t="str">
        <f>'G-1'!D5</f>
        <v>CALLE 76 X CARRERA 60</v>
      </c>
      <c r="D5" s="225"/>
      <c r="E5" s="225"/>
      <c r="F5" s="111"/>
      <c r="G5" s="112"/>
      <c r="H5" s="103" t="s">
        <v>53</v>
      </c>
      <c r="I5" s="226">
        <f>'G-1'!L5</f>
        <v>0</v>
      </c>
      <c r="J5" s="226"/>
    </row>
    <row r="6" spans="1:10" x14ac:dyDescent="0.2">
      <c r="A6" s="182" t="s">
        <v>113</v>
      </c>
      <c r="B6" s="182"/>
      <c r="C6" s="227" t="s">
        <v>154</v>
      </c>
      <c r="D6" s="227"/>
      <c r="E6" s="227"/>
      <c r="F6" s="111"/>
      <c r="G6" s="112"/>
      <c r="H6" s="103" t="s">
        <v>58</v>
      </c>
      <c r="I6" s="228">
        <f>'G-1'!S6</f>
        <v>42521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114</v>
      </c>
      <c r="B8" s="232" t="s">
        <v>115</v>
      </c>
      <c r="C8" s="230" t="s">
        <v>116</v>
      </c>
      <c r="D8" s="232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4" t="s">
        <v>122</v>
      </c>
      <c r="J8" s="236" t="s">
        <v>123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124</v>
      </c>
      <c r="B10" s="241">
        <v>2</v>
      </c>
      <c r="C10" s="122"/>
      <c r="D10" s="123" t="s">
        <v>125</v>
      </c>
      <c r="E10" s="75">
        <v>3</v>
      </c>
      <c r="F10" s="75">
        <v>8</v>
      </c>
      <c r="G10" s="75">
        <v>0</v>
      </c>
      <c r="H10" s="75">
        <v>0</v>
      </c>
      <c r="I10" s="75">
        <f>E10*0.5+F10+G10*2+H10*2.5</f>
        <v>9.5</v>
      </c>
      <c r="J10" s="124">
        <f>IF(I10=0,"0,00",I10/SUM(I10:I12)*100)</f>
        <v>1.3678905687544995</v>
      </c>
    </row>
    <row r="11" spans="1:10" x14ac:dyDescent="0.2">
      <c r="A11" s="239"/>
      <c r="B11" s="242"/>
      <c r="C11" s="122" t="s">
        <v>126</v>
      </c>
      <c r="D11" s="125" t="s">
        <v>127</v>
      </c>
      <c r="E11" s="126">
        <v>116</v>
      </c>
      <c r="F11" s="126">
        <v>384</v>
      </c>
      <c r="G11" s="126">
        <v>46</v>
      </c>
      <c r="H11" s="126">
        <v>29</v>
      </c>
      <c r="I11" s="126">
        <f t="shared" ref="I11:I45" si="0">E11*0.5+F11+G11*2+H11*2.5</f>
        <v>606.5</v>
      </c>
      <c r="J11" s="127">
        <f>IF(I11=0,"0,00",I11/SUM(I10:I12)*100)</f>
        <v>87.329013678905682</v>
      </c>
    </row>
    <row r="12" spans="1:10" x14ac:dyDescent="0.2">
      <c r="A12" s="239"/>
      <c r="B12" s="242"/>
      <c r="C12" s="128" t="s">
        <v>137</v>
      </c>
      <c r="D12" s="129" t="s">
        <v>128</v>
      </c>
      <c r="E12" s="74">
        <v>23</v>
      </c>
      <c r="F12" s="74">
        <v>47</v>
      </c>
      <c r="G12" s="74">
        <v>5</v>
      </c>
      <c r="H12" s="74">
        <v>4</v>
      </c>
      <c r="I12" s="130">
        <f t="shared" si="0"/>
        <v>78.5</v>
      </c>
      <c r="J12" s="131">
        <f>IF(I12=0,"0,00",I12/SUM(I10:I12)*100)</f>
        <v>11.303095752339813</v>
      </c>
    </row>
    <row r="13" spans="1:10" x14ac:dyDescent="0.2">
      <c r="A13" s="239"/>
      <c r="B13" s="242"/>
      <c r="C13" s="132"/>
      <c r="D13" s="123" t="s">
        <v>125</v>
      </c>
      <c r="E13" s="75">
        <v>1</v>
      </c>
      <c r="F13" s="75">
        <v>4</v>
      </c>
      <c r="G13" s="75">
        <v>0</v>
      </c>
      <c r="H13" s="75">
        <v>0</v>
      </c>
      <c r="I13" s="75">
        <f t="shared" si="0"/>
        <v>4.5</v>
      </c>
      <c r="J13" s="124">
        <f>IF(I13=0,"0,00",I13/SUM(I13:I15)*100)</f>
        <v>0.58102001291155581</v>
      </c>
    </row>
    <row r="14" spans="1:10" x14ac:dyDescent="0.2">
      <c r="A14" s="239"/>
      <c r="B14" s="242"/>
      <c r="C14" s="122" t="s">
        <v>129</v>
      </c>
      <c r="D14" s="125" t="s">
        <v>127</v>
      </c>
      <c r="E14" s="126">
        <v>138</v>
      </c>
      <c r="F14" s="126">
        <v>482</v>
      </c>
      <c r="G14" s="126">
        <v>31</v>
      </c>
      <c r="H14" s="126">
        <v>35</v>
      </c>
      <c r="I14" s="126">
        <f t="shared" si="0"/>
        <v>700.5</v>
      </c>
      <c r="J14" s="127">
        <f>IF(I14=0,"0,00",I14/SUM(I13:I15)*100)</f>
        <v>90.445448676565519</v>
      </c>
    </row>
    <row r="15" spans="1:10" x14ac:dyDescent="0.2">
      <c r="A15" s="239"/>
      <c r="B15" s="242"/>
      <c r="C15" s="128" t="s">
        <v>138</v>
      </c>
      <c r="D15" s="129" t="s">
        <v>128</v>
      </c>
      <c r="E15" s="74">
        <v>17</v>
      </c>
      <c r="F15" s="74">
        <v>53</v>
      </c>
      <c r="G15" s="74">
        <v>4</v>
      </c>
      <c r="H15" s="74">
        <v>0</v>
      </c>
      <c r="I15" s="130">
        <f t="shared" si="0"/>
        <v>69.5</v>
      </c>
      <c r="J15" s="131">
        <f>IF(I15=0,"0,00",I15/SUM(I13:I15)*100)</f>
        <v>8.9735313105229189</v>
      </c>
    </row>
    <row r="16" spans="1:10" x14ac:dyDescent="0.2">
      <c r="A16" s="239"/>
      <c r="B16" s="242"/>
      <c r="C16" s="132"/>
      <c r="D16" s="123" t="s">
        <v>125</v>
      </c>
      <c r="E16" s="75">
        <v>0</v>
      </c>
      <c r="F16" s="75">
        <v>13</v>
      </c>
      <c r="G16" s="75">
        <v>0</v>
      </c>
      <c r="H16" s="75">
        <v>0</v>
      </c>
      <c r="I16" s="75">
        <f t="shared" si="0"/>
        <v>13</v>
      </c>
      <c r="J16" s="124">
        <f>IF(I16=0,"0,00",I16/SUM(I16:I18)*100)</f>
        <v>2.2413793103448274</v>
      </c>
    </row>
    <row r="17" spans="1:10" x14ac:dyDescent="0.2">
      <c r="A17" s="239"/>
      <c r="B17" s="242"/>
      <c r="C17" s="122" t="s">
        <v>130</v>
      </c>
      <c r="D17" s="125" t="s">
        <v>127</v>
      </c>
      <c r="E17" s="126">
        <v>65</v>
      </c>
      <c r="F17" s="126">
        <v>341</v>
      </c>
      <c r="G17" s="126">
        <v>47</v>
      </c>
      <c r="H17" s="126">
        <v>5</v>
      </c>
      <c r="I17" s="126">
        <f t="shared" si="0"/>
        <v>480</v>
      </c>
      <c r="J17" s="127">
        <f>IF(I17=0,"0,00",I17/SUM(I16:I18)*100)</f>
        <v>82.758620689655174</v>
      </c>
    </row>
    <row r="18" spans="1:10" x14ac:dyDescent="0.2">
      <c r="A18" s="240"/>
      <c r="B18" s="243"/>
      <c r="C18" s="133" t="s">
        <v>139</v>
      </c>
      <c r="D18" s="129" t="s">
        <v>128</v>
      </c>
      <c r="E18" s="74">
        <v>19</v>
      </c>
      <c r="F18" s="74">
        <v>69</v>
      </c>
      <c r="G18" s="74">
        <v>3</v>
      </c>
      <c r="H18" s="74">
        <v>1</v>
      </c>
      <c r="I18" s="130">
        <f t="shared" si="0"/>
        <v>87</v>
      </c>
      <c r="J18" s="131">
        <f>IF(I18=0,"0,00",I18/SUM(I16:I18)*100)</f>
        <v>15</v>
      </c>
    </row>
    <row r="19" spans="1:10" x14ac:dyDescent="0.2">
      <c r="A19" s="238" t="s">
        <v>131</v>
      </c>
      <c r="B19" s="241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9"/>
      <c r="B20" s="242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9"/>
      <c r="B21" s="242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9"/>
      <c r="B22" s="242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9"/>
      <c r="B23" s="242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9"/>
      <c r="B24" s="242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9"/>
      <c r="B25" s="242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9"/>
      <c r="B26" s="242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40"/>
      <c r="B27" s="243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8" t="s">
        <v>132</v>
      </c>
      <c r="B28" s="241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9"/>
      <c r="B29" s="242"/>
      <c r="C29" s="122" t="s">
        <v>126</v>
      </c>
      <c r="D29" s="125" t="s">
        <v>127</v>
      </c>
      <c r="E29" s="126">
        <v>34</v>
      </c>
      <c r="F29" s="126">
        <v>71</v>
      </c>
      <c r="G29" s="126">
        <v>1</v>
      </c>
      <c r="H29" s="126">
        <v>1</v>
      </c>
      <c r="I29" s="126">
        <f t="shared" si="0"/>
        <v>92.5</v>
      </c>
      <c r="J29" s="127">
        <f>IF(I29=0,"0,00",I29/SUM(I28:I30)*100)</f>
        <v>44.578313253012048</v>
      </c>
    </row>
    <row r="30" spans="1:10" x14ac:dyDescent="0.2">
      <c r="A30" s="239"/>
      <c r="B30" s="242"/>
      <c r="C30" s="128" t="s">
        <v>143</v>
      </c>
      <c r="D30" s="129" t="s">
        <v>128</v>
      </c>
      <c r="E30" s="74">
        <v>19</v>
      </c>
      <c r="F30" s="74">
        <v>83</v>
      </c>
      <c r="G30" s="74">
        <v>10</v>
      </c>
      <c r="H30" s="74">
        <v>1</v>
      </c>
      <c r="I30" s="130">
        <f t="shared" si="0"/>
        <v>115</v>
      </c>
      <c r="J30" s="131">
        <f>IF(I30=0,"0,00",I30/SUM(I28:I30)*100)</f>
        <v>55.421686746987952</v>
      </c>
    </row>
    <row r="31" spans="1:10" x14ac:dyDescent="0.2">
      <c r="A31" s="239"/>
      <c r="B31" s="242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9"/>
      <c r="B32" s="242"/>
      <c r="C32" s="122" t="s">
        <v>129</v>
      </c>
      <c r="D32" s="125" t="s">
        <v>127</v>
      </c>
      <c r="E32" s="126">
        <v>33</v>
      </c>
      <c r="F32" s="126">
        <v>116</v>
      </c>
      <c r="G32" s="126">
        <v>1</v>
      </c>
      <c r="H32" s="126">
        <v>0</v>
      </c>
      <c r="I32" s="126">
        <f t="shared" si="0"/>
        <v>134.5</v>
      </c>
      <c r="J32" s="127">
        <f>IF(I32=0,"0,00",I32/SUM(I31:I33)*100)</f>
        <v>60.722347629796836</v>
      </c>
    </row>
    <row r="33" spans="1:10" x14ac:dyDescent="0.2">
      <c r="A33" s="239"/>
      <c r="B33" s="242"/>
      <c r="C33" s="128" t="s">
        <v>144</v>
      </c>
      <c r="D33" s="129" t="s">
        <v>128</v>
      </c>
      <c r="E33" s="74">
        <v>15</v>
      </c>
      <c r="F33" s="74">
        <v>67</v>
      </c>
      <c r="G33" s="74">
        <v>5</v>
      </c>
      <c r="H33" s="74">
        <v>1</v>
      </c>
      <c r="I33" s="130">
        <f t="shared" si="0"/>
        <v>87</v>
      </c>
      <c r="J33" s="131">
        <f>IF(I33=0,"0,00",I33/SUM(I31:I33)*100)</f>
        <v>39.277652370203157</v>
      </c>
    </row>
    <row r="34" spans="1:10" x14ac:dyDescent="0.2">
      <c r="A34" s="239"/>
      <c r="B34" s="242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9"/>
      <c r="B35" s="242"/>
      <c r="C35" s="122" t="s">
        <v>130</v>
      </c>
      <c r="D35" s="125" t="s">
        <v>127</v>
      </c>
      <c r="E35" s="126">
        <v>36</v>
      </c>
      <c r="F35" s="126">
        <v>62</v>
      </c>
      <c r="G35" s="126">
        <v>1</v>
      </c>
      <c r="H35" s="126">
        <v>2</v>
      </c>
      <c r="I35" s="126">
        <f t="shared" si="0"/>
        <v>87</v>
      </c>
      <c r="J35" s="127">
        <f>IF(I35=0,"0,00",I35/SUM(I34:I36)*100)</f>
        <v>61.267605633802816</v>
      </c>
    </row>
    <row r="36" spans="1:10" x14ac:dyDescent="0.2">
      <c r="A36" s="240"/>
      <c r="B36" s="243"/>
      <c r="C36" s="133" t="s">
        <v>145</v>
      </c>
      <c r="D36" s="129" t="s">
        <v>128</v>
      </c>
      <c r="E36" s="74">
        <v>11</v>
      </c>
      <c r="F36" s="74">
        <v>33</v>
      </c>
      <c r="G36" s="74">
        <v>7</v>
      </c>
      <c r="H36" s="74">
        <v>1</v>
      </c>
      <c r="I36" s="130">
        <f t="shared" si="0"/>
        <v>55</v>
      </c>
      <c r="J36" s="131">
        <f>IF(I36=0,"0,00",I36/SUM(I34:I36)*100)</f>
        <v>38.732394366197184</v>
      </c>
    </row>
    <row r="37" spans="1:10" x14ac:dyDescent="0.2">
      <c r="A37" s="238" t="s">
        <v>133</v>
      </c>
      <c r="B37" s="241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126</v>
      </c>
      <c r="D38" s="125" t="s">
        <v>127</v>
      </c>
      <c r="E38" s="126">
        <v>38</v>
      </c>
      <c r="F38" s="126">
        <v>72</v>
      </c>
      <c r="G38" s="126">
        <v>5</v>
      </c>
      <c r="H38" s="126">
        <v>0</v>
      </c>
      <c r="I38" s="126">
        <f t="shared" si="0"/>
        <v>101</v>
      </c>
      <c r="J38" s="127">
        <f>IF(I38=0,"0,00",I38/SUM(I37:I39)*100)</f>
        <v>100</v>
      </c>
    </row>
    <row r="39" spans="1:10" x14ac:dyDescent="0.2">
      <c r="A39" s="239"/>
      <c r="B39" s="242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129</v>
      </c>
      <c r="D41" s="125" t="s">
        <v>127</v>
      </c>
      <c r="E41" s="126">
        <v>42</v>
      </c>
      <c r="F41" s="126">
        <v>89</v>
      </c>
      <c r="G41" s="126">
        <v>4</v>
      </c>
      <c r="H41" s="126">
        <v>5</v>
      </c>
      <c r="I41" s="126">
        <f t="shared" si="0"/>
        <v>130.5</v>
      </c>
      <c r="J41" s="127">
        <f>IF(I41=0,"0,00",I41/SUM(I40:I42)*100)</f>
        <v>100</v>
      </c>
    </row>
    <row r="42" spans="1:10" x14ac:dyDescent="0.2">
      <c r="A42" s="239"/>
      <c r="B42" s="242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130</v>
      </c>
      <c r="D44" s="125" t="s">
        <v>127</v>
      </c>
      <c r="E44" s="126">
        <v>43</v>
      </c>
      <c r="F44" s="126">
        <f>80+83</f>
        <v>163</v>
      </c>
      <c r="G44" s="126">
        <v>6</v>
      </c>
      <c r="H44" s="126">
        <v>0</v>
      </c>
      <c r="I44" s="126">
        <f t="shared" si="0"/>
        <v>196.5</v>
      </c>
      <c r="J44" s="127">
        <f>IF(I44=0,"0,00",I44/SUM(I43:I45)*100)</f>
        <v>100</v>
      </c>
    </row>
    <row r="45" spans="1:10" x14ac:dyDescent="0.2">
      <c r="A45" s="240"/>
      <c r="B45" s="243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P6" sqref="P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94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95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96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97</v>
      </c>
      <c r="B8" s="246"/>
      <c r="C8" s="247" t="s">
        <v>98</v>
      </c>
      <c r="D8" s="247"/>
      <c r="E8" s="247"/>
      <c r="F8" s="247"/>
      <c r="G8" s="247"/>
      <c r="H8" s="247"/>
      <c r="I8" s="92"/>
      <c r="J8" s="92"/>
      <c r="K8" s="92"/>
      <c r="L8" s="246" t="s">
        <v>99</v>
      </c>
      <c r="M8" s="246"/>
      <c r="N8" s="246"/>
      <c r="O8" s="247" t="str">
        <f>'G-1'!D5</f>
        <v>CALLE 76 X CARRERA 60</v>
      </c>
      <c r="P8" s="247"/>
      <c r="Q8" s="247"/>
      <c r="R8" s="247"/>
      <c r="S8" s="247"/>
      <c r="T8" s="92"/>
      <c r="U8" s="92"/>
      <c r="V8" s="246" t="s">
        <v>100</v>
      </c>
      <c r="W8" s="246"/>
      <c r="X8" s="246"/>
      <c r="Y8" s="247">
        <f>'G-1'!L5</f>
        <v>0</v>
      </c>
      <c r="Z8" s="247"/>
      <c r="AA8" s="247"/>
      <c r="AB8" s="92"/>
      <c r="AC8" s="92"/>
      <c r="AD8" s="92"/>
      <c r="AE8" s="92"/>
      <c r="AF8" s="92"/>
      <c r="AG8" s="92"/>
      <c r="AH8" s="246" t="s">
        <v>101</v>
      </c>
      <c r="AI8" s="246"/>
      <c r="AJ8" s="250">
        <f>'G-1'!S6</f>
        <v>42521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135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103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1651</v>
      </c>
      <c r="AV12" s="97">
        <f t="shared" si="0"/>
        <v>1582.5</v>
      </c>
      <c r="AW12" s="97">
        <f t="shared" si="0"/>
        <v>1490.5</v>
      </c>
      <c r="AX12" s="97">
        <f t="shared" si="0"/>
        <v>1419</v>
      </c>
      <c r="AY12" s="97">
        <f t="shared" si="0"/>
        <v>1337</v>
      </c>
      <c r="AZ12" s="97">
        <f t="shared" si="0"/>
        <v>1315</v>
      </c>
      <c r="BA12" s="97">
        <f t="shared" si="0"/>
        <v>1301.5</v>
      </c>
      <c r="BB12" s="97"/>
      <c r="BC12" s="97"/>
      <c r="BD12" s="97"/>
      <c r="BE12" s="97">
        <f t="shared" ref="BE12:BQ12" si="1">P14</f>
        <v>1295.5</v>
      </c>
      <c r="BF12" s="97">
        <f t="shared" si="1"/>
        <v>1318</v>
      </c>
      <c r="BG12" s="97">
        <f t="shared" si="1"/>
        <v>1308</v>
      </c>
      <c r="BH12" s="97">
        <f t="shared" si="1"/>
        <v>1356.5</v>
      </c>
      <c r="BI12" s="97">
        <f t="shared" si="1"/>
        <v>1342.5</v>
      </c>
      <c r="BJ12" s="97">
        <f t="shared" si="1"/>
        <v>2162.5</v>
      </c>
      <c r="BK12" s="97">
        <f t="shared" si="1"/>
        <v>2158</v>
      </c>
      <c r="BL12" s="97">
        <f t="shared" si="1"/>
        <v>2185.5</v>
      </c>
      <c r="BM12" s="97">
        <f t="shared" si="1"/>
        <v>2261</v>
      </c>
      <c r="BN12" s="97">
        <f t="shared" si="1"/>
        <v>1432</v>
      </c>
      <c r="BO12" s="97">
        <f t="shared" si="1"/>
        <v>1452.5</v>
      </c>
      <c r="BP12" s="97">
        <f t="shared" si="1"/>
        <v>1486</v>
      </c>
      <c r="BQ12" s="97">
        <f t="shared" si="1"/>
        <v>1455.5</v>
      </c>
      <c r="BR12" s="97"/>
      <c r="BS12" s="97"/>
      <c r="BT12" s="97"/>
      <c r="BU12" s="97">
        <f t="shared" ref="BU12:CC12" si="2">AG14</f>
        <v>1371.5</v>
      </c>
      <c r="BV12" s="97">
        <f t="shared" si="2"/>
        <v>1390.5</v>
      </c>
      <c r="BW12" s="97">
        <f t="shared" si="2"/>
        <v>1414.5</v>
      </c>
      <c r="BX12" s="97">
        <f t="shared" si="2"/>
        <v>1430.5</v>
      </c>
      <c r="BY12" s="97">
        <f t="shared" si="2"/>
        <v>1469.5</v>
      </c>
      <c r="BZ12" s="97">
        <f t="shared" si="2"/>
        <v>1475</v>
      </c>
      <c r="CA12" s="97">
        <f t="shared" si="2"/>
        <v>1447.5</v>
      </c>
      <c r="CB12" s="97">
        <f t="shared" si="2"/>
        <v>1389.5</v>
      </c>
      <c r="CC12" s="97">
        <f t="shared" si="2"/>
        <v>1277.5</v>
      </c>
    </row>
    <row r="13" spans="1:81" ht="16.5" customHeight="1" x14ac:dyDescent="0.2">
      <c r="A13" s="100" t="s">
        <v>104</v>
      </c>
      <c r="B13" s="149">
        <f>'G-1'!F10</f>
        <v>406.5</v>
      </c>
      <c r="C13" s="149">
        <f>'G-1'!F11</f>
        <v>422.5</v>
      </c>
      <c r="D13" s="149">
        <f>'G-1'!F12</f>
        <v>429</v>
      </c>
      <c r="E13" s="149">
        <f>'G-1'!F13</f>
        <v>393</v>
      </c>
      <c r="F13" s="149">
        <f>'G-1'!F14</f>
        <v>338</v>
      </c>
      <c r="G13" s="149">
        <f>'G-1'!F15</f>
        <v>330.5</v>
      </c>
      <c r="H13" s="149">
        <f>'G-1'!F16</f>
        <v>357.5</v>
      </c>
      <c r="I13" s="149">
        <f>'G-1'!F17</f>
        <v>311</v>
      </c>
      <c r="J13" s="149">
        <f>'G-1'!F18</f>
        <v>316</v>
      </c>
      <c r="K13" s="149">
        <f>'G-1'!F19</f>
        <v>317</v>
      </c>
      <c r="L13" s="150"/>
      <c r="M13" s="149">
        <f>'G-1'!F20</f>
        <v>313.5</v>
      </c>
      <c r="N13" s="149">
        <f>'G-1'!F21</f>
        <v>342</v>
      </c>
      <c r="O13" s="149">
        <f>'G-1'!F22</f>
        <v>298.5</v>
      </c>
      <c r="P13" s="149">
        <f>'G-1'!M10</f>
        <v>341.5</v>
      </c>
      <c r="Q13" s="149">
        <f>'G-1'!M11</f>
        <v>336</v>
      </c>
      <c r="R13" s="149">
        <f>'G-1'!M12</f>
        <v>332</v>
      </c>
      <c r="S13" s="149">
        <f>'G-1'!M13</f>
        <v>347</v>
      </c>
      <c r="T13" s="149">
        <f>'G-1'!M14</f>
        <v>327.5</v>
      </c>
      <c r="U13" s="149">
        <f>'G-1'!M15</f>
        <v>1156</v>
      </c>
      <c r="V13" s="149">
        <f>'G-1'!M16</f>
        <v>327.5</v>
      </c>
      <c r="W13" s="149">
        <f>'G-1'!M17</f>
        <v>374.5</v>
      </c>
      <c r="X13" s="149">
        <f>'G-1'!M18</f>
        <v>403</v>
      </c>
      <c r="Y13" s="149">
        <f>'G-1'!M19</f>
        <v>327</v>
      </c>
      <c r="Z13" s="149">
        <f>'G-1'!M20</f>
        <v>348</v>
      </c>
      <c r="AA13" s="149">
        <f>'G-1'!M21</f>
        <v>408</v>
      </c>
      <c r="AB13" s="149">
        <f>'G-1'!M22</f>
        <v>372.5</v>
      </c>
      <c r="AC13" s="150"/>
      <c r="AD13" s="149">
        <f>'G-1'!T10</f>
        <v>329.5</v>
      </c>
      <c r="AE13" s="149">
        <f>'G-1'!T11</f>
        <v>347</v>
      </c>
      <c r="AF13" s="149">
        <f>'G-1'!T12</f>
        <v>351.5</v>
      </c>
      <c r="AG13" s="149">
        <f>'G-1'!T13</f>
        <v>343.5</v>
      </c>
      <c r="AH13" s="149">
        <f>'G-1'!T14</f>
        <v>348.5</v>
      </c>
      <c r="AI13" s="149">
        <f>'G-1'!T15</f>
        <v>371</v>
      </c>
      <c r="AJ13" s="149">
        <f>'G-1'!T16</f>
        <v>367.5</v>
      </c>
      <c r="AK13" s="149">
        <f>'G-1'!T17</f>
        <v>382.5</v>
      </c>
      <c r="AL13" s="149">
        <f>'G-1'!T18</f>
        <v>354</v>
      </c>
      <c r="AM13" s="149">
        <f>'G-1'!T19</f>
        <v>343.5</v>
      </c>
      <c r="AN13" s="149">
        <f>'G-1'!T20</f>
        <v>309.5</v>
      </c>
      <c r="AO13" s="149">
        <f>'G-1'!T21</f>
        <v>270.5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1651</v>
      </c>
      <c r="F14" s="149">
        <f t="shared" ref="F14:K14" si="3">C13+D13+E13+F13</f>
        <v>1582.5</v>
      </c>
      <c r="G14" s="149">
        <f t="shared" si="3"/>
        <v>1490.5</v>
      </c>
      <c r="H14" s="149">
        <f t="shared" si="3"/>
        <v>1419</v>
      </c>
      <c r="I14" s="149">
        <f t="shared" si="3"/>
        <v>1337</v>
      </c>
      <c r="J14" s="149">
        <f t="shared" si="3"/>
        <v>1315</v>
      </c>
      <c r="K14" s="149">
        <f t="shared" si="3"/>
        <v>1301.5</v>
      </c>
      <c r="L14" s="150"/>
      <c r="M14" s="149"/>
      <c r="N14" s="149"/>
      <c r="O14" s="149"/>
      <c r="P14" s="149">
        <f>M13+N13+O13+P13</f>
        <v>1295.5</v>
      </c>
      <c r="Q14" s="149">
        <f t="shared" ref="Q14:AB14" si="4">N13+O13+P13+Q13</f>
        <v>1318</v>
      </c>
      <c r="R14" s="149">
        <f t="shared" si="4"/>
        <v>1308</v>
      </c>
      <c r="S14" s="149">
        <f t="shared" si="4"/>
        <v>1356.5</v>
      </c>
      <c r="T14" s="149">
        <f t="shared" si="4"/>
        <v>1342.5</v>
      </c>
      <c r="U14" s="149">
        <f t="shared" si="4"/>
        <v>2162.5</v>
      </c>
      <c r="V14" s="149">
        <f t="shared" si="4"/>
        <v>2158</v>
      </c>
      <c r="W14" s="149">
        <f t="shared" si="4"/>
        <v>2185.5</v>
      </c>
      <c r="X14" s="149">
        <f t="shared" si="4"/>
        <v>2261</v>
      </c>
      <c r="Y14" s="149">
        <f t="shared" si="4"/>
        <v>1432</v>
      </c>
      <c r="Z14" s="149">
        <f t="shared" si="4"/>
        <v>1452.5</v>
      </c>
      <c r="AA14" s="149">
        <f t="shared" si="4"/>
        <v>1486</v>
      </c>
      <c r="AB14" s="149">
        <f t="shared" si="4"/>
        <v>1455.5</v>
      </c>
      <c r="AC14" s="150"/>
      <c r="AD14" s="149"/>
      <c r="AE14" s="149"/>
      <c r="AF14" s="149"/>
      <c r="AG14" s="149">
        <f>AD13+AE13+AF13+AG13</f>
        <v>1371.5</v>
      </c>
      <c r="AH14" s="149">
        <f t="shared" ref="AH14:AO14" si="5">AE13+AF13+AG13+AH13</f>
        <v>1390.5</v>
      </c>
      <c r="AI14" s="149">
        <f t="shared" si="5"/>
        <v>1414.5</v>
      </c>
      <c r="AJ14" s="149">
        <f t="shared" si="5"/>
        <v>1430.5</v>
      </c>
      <c r="AK14" s="149">
        <f t="shared" si="5"/>
        <v>1469.5</v>
      </c>
      <c r="AL14" s="149">
        <f t="shared" si="5"/>
        <v>1475</v>
      </c>
      <c r="AM14" s="149">
        <f t="shared" si="5"/>
        <v>1447.5</v>
      </c>
      <c r="AN14" s="149">
        <f t="shared" si="5"/>
        <v>1389.5</v>
      </c>
      <c r="AO14" s="149">
        <f t="shared" si="5"/>
        <v>1277.5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1.3678905687544995E-2</v>
      </c>
      <c r="E15" s="152"/>
      <c r="F15" s="152" t="s">
        <v>108</v>
      </c>
      <c r="G15" s="153">
        <f>DIRECCIONALIDAD!J11/100</f>
        <v>0.87329013678905687</v>
      </c>
      <c r="H15" s="152"/>
      <c r="I15" s="152" t="s">
        <v>109</v>
      </c>
      <c r="J15" s="153">
        <f>DIRECCIONALIDAD!J12/100</f>
        <v>0.11303095752339813</v>
      </c>
      <c r="K15" s="154"/>
      <c r="L15" s="148"/>
      <c r="M15" s="151"/>
      <c r="N15" s="152"/>
      <c r="O15" s="152" t="s">
        <v>107</v>
      </c>
      <c r="P15" s="153">
        <f>DIRECCIONALIDAD!J13/100</f>
        <v>5.8102001291155583E-3</v>
      </c>
      <c r="Q15" s="152"/>
      <c r="R15" s="152"/>
      <c r="S15" s="152"/>
      <c r="T15" s="152" t="s">
        <v>108</v>
      </c>
      <c r="U15" s="153">
        <f>DIRECCIONALIDAD!J14/100</f>
        <v>0.90445448676565521</v>
      </c>
      <c r="V15" s="152"/>
      <c r="W15" s="152"/>
      <c r="X15" s="152"/>
      <c r="Y15" s="152" t="s">
        <v>109</v>
      </c>
      <c r="Z15" s="153">
        <f>DIRECCIONALIDAD!J15/100</f>
        <v>8.9735313105229184E-2</v>
      </c>
      <c r="AA15" s="152"/>
      <c r="AB15" s="154"/>
      <c r="AC15" s="148"/>
      <c r="AD15" s="151"/>
      <c r="AE15" s="152" t="s">
        <v>107</v>
      </c>
      <c r="AF15" s="153">
        <f>DIRECCIONALIDAD!J16/100</f>
        <v>2.2413793103448276E-2</v>
      </c>
      <c r="AG15" s="152"/>
      <c r="AH15" s="152"/>
      <c r="AI15" s="152"/>
      <c r="AJ15" s="152" t="s">
        <v>108</v>
      </c>
      <c r="AK15" s="153">
        <f>DIRECCIONALIDAD!J17/100</f>
        <v>0.82758620689655171</v>
      </c>
      <c r="AL15" s="152"/>
      <c r="AM15" s="152"/>
      <c r="AN15" s="152" t="s">
        <v>109</v>
      </c>
      <c r="AO15" s="155">
        <f>DIRECCIONALIDAD!J18/100</f>
        <v>0.15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1651</v>
      </c>
      <c r="C16" s="152" t="s">
        <v>107</v>
      </c>
      <c r="D16" s="162">
        <f>+B16*D15</f>
        <v>22.583873290136786</v>
      </c>
      <c r="E16" s="152"/>
      <c r="F16" s="152" t="s">
        <v>108</v>
      </c>
      <c r="G16" s="162">
        <f>+B16*G15</f>
        <v>1441.8020158387328</v>
      </c>
      <c r="H16" s="152"/>
      <c r="I16" s="152" t="s">
        <v>109</v>
      </c>
      <c r="J16" s="162">
        <f>+B16*J15</f>
        <v>186.61411087113032</v>
      </c>
      <c r="K16" s="154"/>
      <c r="L16" s="148"/>
      <c r="M16" s="161">
        <f>MAX(M14:AB14)</f>
        <v>2261</v>
      </c>
      <c r="N16" s="152"/>
      <c r="O16" s="152" t="s">
        <v>107</v>
      </c>
      <c r="P16" s="163">
        <f>+M16*P15</f>
        <v>13.136862491930277</v>
      </c>
      <c r="Q16" s="152"/>
      <c r="R16" s="152"/>
      <c r="S16" s="152"/>
      <c r="T16" s="152" t="s">
        <v>108</v>
      </c>
      <c r="U16" s="163">
        <f>+M16*U15</f>
        <v>2044.9715945771463</v>
      </c>
      <c r="V16" s="152"/>
      <c r="W16" s="152"/>
      <c r="X16" s="152"/>
      <c r="Y16" s="152" t="s">
        <v>109</v>
      </c>
      <c r="Z16" s="163">
        <f>+M16*Z15</f>
        <v>202.89154293092318</v>
      </c>
      <c r="AA16" s="152"/>
      <c r="AB16" s="154"/>
      <c r="AC16" s="148"/>
      <c r="AD16" s="161">
        <f>MAX(AD14:AO14)</f>
        <v>1475</v>
      </c>
      <c r="AE16" s="152" t="s">
        <v>107</v>
      </c>
      <c r="AF16" s="162">
        <f>+AD16*AF15</f>
        <v>33.060344827586206</v>
      </c>
      <c r="AG16" s="152"/>
      <c r="AH16" s="152"/>
      <c r="AI16" s="152"/>
      <c r="AJ16" s="152" t="s">
        <v>108</v>
      </c>
      <c r="AK16" s="162">
        <f>+AD16*AK15</f>
        <v>1220.6896551724137</v>
      </c>
      <c r="AL16" s="152"/>
      <c r="AM16" s="152"/>
      <c r="AN16" s="152" t="s">
        <v>109</v>
      </c>
      <c r="AO16" s="164">
        <f>+AD16*AO15</f>
        <v>221.25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103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199</v>
      </c>
      <c r="AV19" s="101">
        <f t="shared" si="12"/>
        <v>204.5</v>
      </c>
      <c r="AW19" s="101">
        <f t="shared" si="12"/>
        <v>185</v>
      </c>
      <c r="AX19" s="101">
        <f t="shared" si="12"/>
        <v>176.5</v>
      </c>
      <c r="AY19" s="101">
        <f t="shared" si="12"/>
        <v>169</v>
      </c>
      <c r="AZ19" s="101">
        <f t="shared" si="12"/>
        <v>176.5</v>
      </c>
      <c r="BA19" s="101">
        <f t="shared" si="12"/>
        <v>186</v>
      </c>
      <c r="BB19" s="101"/>
      <c r="BC19" s="101"/>
      <c r="BD19" s="101"/>
      <c r="BE19" s="101">
        <f t="shared" ref="BE19:BQ19" si="13">P29</f>
        <v>267.5</v>
      </c>
      <c r="BF19" s="101">
        <f t="shared" si="13"/>
        <v>294.5</v>
      </c>
      <c r="BG19" s="101">
        <f t="shared" si="13"/>
        <v>319.5</v>
      </c>
      <c r="BH19" s="101">
        <f t="shared" si="13"/>
        <v>325</v>
      </c>
      <c r="BI19" s="101">
        <f t="shared" si="13"/>
        <v>338.5</v>
      </c>
      <c r="BJ19" s="101">
        <f t="shared" si="13"/>
        <v>331</v>
      </c>
      <c r="BK19" s="101">
        <f t="shared" si="13"/>
        <v>302.5</v>
      </c>
      <c r="BL19" s="101">
        <f t="shared" si="13"/>
        <v>307.5</v>
      </c>
      <c r="BM19" s="101">
        <f t="shared" si="13"/>
        <v>303.5</v>
      </c>
      <c r="BN19" s="101">
        <f t="shared" si="13"/>
        <v>297.5</v>
      </c>
      <c r="BO19" s="101">
        <f t="shared" si="13"/>
        <v>282</v>
      </c>
      <c r="BP19" s="101">
        <f t="shared" si="13"/>
        <v>262</v>
      </c>
      <c r="BQ19" s="101">
        <f t="shared" si="13"/>
        <v>247</v>
      </c>
      <c r="BR19" s="101"/>
      <c r="BS19" s="101"/>
      <c r="BT19" s="101"/>
      <c r="BU19" s="101">
        <f t="shared" ref="BU19:CC19" si="14">AG29</f>
        <v>275</v>
      </c>
      <c r="BV19" s="101">
        <f t="shared" si="14"/>
        <v>285.5</v>
      </c>
      <c r="BW19" s="101">
        <f t="shared" si="14"/>
        <v>321</v>
      </c>
      <c r="BX19" s="101">
        <f t="shared" si="14"/>
        <v>326</v>
      </c>
      <c r="BY19" s="101">
        <f t="shared" si="14"/>
        <v>359.5</v>
      </c>
      <c r="BZ19" s="101">
        <f t="shared" si="14"/>
        <v>360.5</v>
      </c>
      <c r="CA19" s="101">
        <f t="shared" si="14"/>
        <v>366.5</v>
      </c>
      <c r="CB19" s="101">
        <f t="shared" si="14"/>
        <v>383</v>
      </c>
      <c r="CC19" s="101">
        <f t="shared" si="14"/>
        <v>381.5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379</v>
      </c>
      <c r="AV20" s="92">
        <f t="shared" si="15"/>
        <v>385</v>
      </c>
      <c r="AW20" s="92">
        <f t="shared" si="15"/>
        <v>386</v>
      </c>
      <c r="AX20" s="92">
        <f t="shared" si="15"/>
        <v>404.5</v>
      </c>
      <c r="AY20" s="92">
        <f t="shared" si="15"/>
        <v>409.5</v>
      </c>
      <c r="AZ20" s="92">
        <f t="shared" si="15"/>
        <v>447</v>
      </c>
      <c r="BA20" s="92">
        <f t="shared" si="15"/>
        <v>448.5</v>
      </c>
      <c r="BB20" s="92"/>
      <c r="BC20" s="92"/>
      <c r="BD20" s="92"/>
      <c r="BE20" s="92">
        <f t="shared" ref="BE20:BQ20" si="16">P24</f>
        <v>377.5</v>
      </c>
      <c r="BF20" s="92">
        <f t="shared" si="16"/>
        <v>360</v>
      </c>
      <c r="BG20" s="92">
        <f t="shared" si="16"/>
        <v>346.5</v>
      </c>
      <c r="BH20" s="92">
        <f t="shared" si="16"/>
        <v>321.5</v>
      </c>
      <c r="BI20" s="92">
        <f t="shared" si="16"/>
        <v>309</v>
      </c>
      <c r="BJ20" s="92">
        <f t="shared" si="16"/>
        <v>305.5</v>
      </c>
      <c r="BK20" s="92">
        <f t="shared" si="16"/>
        <v>291</v>
      </c>
      <c r="BL20" s="92">
        <f t="shared" si="16"/>
        <v>288</v>
      </c>
      <c r="BM20" s="92">
        <f t="shared" si="16"/>
        <v>287.5</v>
      </c>
      <c r="BN20" s="92">
        <f t="shared" si="16"/>
        <v>331</v>
      </c>
      <c r="BO20" s="92">
        <f t="shared" si="16"/>
        <v>350.5</v>
      </c>
      <c r="BP20" s="92">
        <f t="shared" si="16"/>
        <v>401.5</v>
      </c>
      <c r="BQ20" s="92">
        <f t="shared" si="16"/>
        <v>425.5</v>
      </c>
      <c r="BR20" s="92"/>
      <c r="BS20" s="92"/>
      <c r="BT20" s="92"/>
      <c r="BU20" s="92">
        <f t="shared" ref="BU20:CC20" si="17">AG24</f>
        <v>417</v>
      </c>
      <c r="BV20" s="92">
        <f t="shared" si="17"/>
        <v>413.5</v>
      </c>
      <c r="BW20" s="92">
        <f t="shared" si="17"/>
        <v>408.5</v>
      </c>
      <c r="BX20" s="92">
        <f t="shared" si="17"/>
        <v>378.5</v>
      </c>
      <c r="BY20" s="92">
        <f t="shared" si="17"/>
        <v>380</v>
      </c>
      <c r="BZ20" s="92">
        <f t="shared" si="17"/>
        <v>392</v>
      </c>
      <c r="CA20" s="92">
        <f t="shared" si="17"/>
        <v>364</v>
      </c>
      <c r="CB20" s="92">
        <f t="shared" si="17"/>
        <v>348.5</v>
      </c>
      <c r="CC20" s="92">
        <f t="shared" si="17"/>
        <v>329</v>
      </c>
    </row>
    <row r="21" spans="1:81" ht="16.5" customHeight="1" x14ac:dyDescent="0.2">
      <c r="A21" s="160" t="s">
        <v>150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103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2229</v>
      </c>
      <c r="AV22" s="92">
        <f t="shared" si="18"/>
        <v>2172</v>
      </c>
      <c r="AW22" s="92">
        <f t="shared" si="18"/>
        <v>2061.5</v>
      </c>
      <c r="AX22" s="92">
        <f t="shared" si="18"/>
        <v>2000</v>
      </c>
      <c r="AY22" s="92">
        <f t="shared" si="18"/>
        <v>1915.5</v>
      </c>
      <c r="AZ22" s="92">
        <f t="shared" si="18"/>
        <v>1938.5</v>
      </c>
      <c r="BA22" s="92">
        <f t="shared" si="18"/>
        <v>1936</v>
      </c>
      <c r="BB22" s="92"/>
      <c r="BC22" s="92"/>
      <c r="BD22" s="92"/>
      <c r="BE22" s="92">
        <f t="shared" ref="BE22:BQ22" si="19">P34</f>
        <v>1940.5</v>
      </c>
      <c r="BF22" s="92">
        <f t="shared" si="19"/>
        <v>1972.5</v>
      </c>
      <c r="BG22" s="92">
        <f t="shared" si="19"/>
        <v>1974</v>
      </c>
      <c r="BH22" s="92">
        <f t="shared" si="19"/>
        <v>2003</v>
      </c>
      <c r="BI22" s="92">
        <f t="shared" si="19"/>
        <v>1990</v>
      </c>
      <c r="BJ22" s="92">
        <f t="shared" si="19"/>
        <v>2799</v>
      </c>
      <c r="BK22" s="92">
        <f t="shared" si="19"/>
        <v>2751.5</v>
      </c>
      <c r="BL22" s="92">
        <f t="shared" si="19"/>
        <v>2781</v>
      </c>
      <c r="BM22" s="92">
        <f t="shared" si="19"/>
        <v>2852</v>
      </c>
      <c r="BN22" s="92">
        <f t="shared" si="19"/>
        <v>2060.5</v>
      </c>
      <c r="BO22" s="92">
        <f t="shared" si="19"/>
        <v>2085</v>
      </c>
      <c r="BP22" s="92">
        <f t="shared" si="19"/>
        <v>2149.5</v>
      </c>
      <c r="BQ22" s="92">
        <f t="shared" si="19"/>
        <v>2128</v>
      </c>
      <c r="BR22" s="92"/>
      <c r="BS22" s="92"/>
      <c r="BT22" s="92"/>
      <c r="BU22" s="92">
        <f t="shared" ref="BU22:CC22" si="20">AG34</f>
        <v>2063.5</v>
      </c>
      <c r="BV22" s="92">
        <f t="shared" si="20"/>
        <v>2089.5</v>
      </c>
      <c r="BW22" s="92">
        <f t="shared" si="20"/>
        <v>2144</v>
      </c>
      <c r="BX22" s="92">
        <f t="shared" si="20"/>
        <v>2135</v>
      </c>
      <c r="BY22" s="92">
        <f t="shared" si="20"/>
        <v>2209</v>
      </c>
      <c r="BZ22" s="92">
        <f t="shared" si="20"/>
        <v>2227.5</v>
      </c>
      <c r="CA22" s="92">
        <f t="shared" si="20"/>
        <v>2178</v>
      </c>
      <c r="CB22" s="92">
        <f t="shared" si="20"/>
        <v>2121</v>
      </c>
      <c r="CC22" s="92">
        <f t="shared" si="20"/>
        <v>1988</v>
      </c>
    </row>
    <row r="23" spans="1:81" ht="16.5" customHeight="1" x14ac:dyDescent="0.2">
      <c r="A23" s="100" t="s">
        <v>104</v>
      </c>
      <c r="B23" s="149">
        <f>'G-3'!F10</f>
        <v>85.5</v>
      </c>
      <c r="C23" s="149">
        <f>'G-3'!F11</f>
        <v>104.5</v>
      </c>
      <c r="D23" s="149">
        <f>'G-3'!F12</f>
        <v>89</v>
      </c>
      <c r="E23" s="149">
        <f>'G-3'!F13</f>
        <v>100</v>
      </c>
      <c r="F23" s="149">
        <f>'G-3'!F14</f>
        <v>91.5</v>
      </c>
      <c r="G23" s="149">
        <f>'G-3'!F15</f>
        <v>105.5</v>
      </c>
      <c r="H23" s="149">
        <f>'G-3'!F16</f>
        <v>107.5</v>
      </c>
      <c r="I23" s="149">
        <f>'G-3'!F17</f>
        <v>105</v>
      </c>
      <c r="J23" s="149">
        <f>'G-3'!F18</f>
        <v>129</v>
      </c>
      <c r="K23" s="149">
        <f>'G-3'!F19</f>
        <v>107</v>
      </c>
      <c r="L23" s="150"/>
      <c r="M23" s="149">
        <f>'G-3'!F20</f>
        <v>96</v>
      </c>
      <c r="N23" s="149">
        <f>'G-3'!F21</f>
        <v>94</v>
      </c>
      <c r="O23" s="149">
        <f>'G-3'!F22</f>
        <v>103</v>
      </c>
      <c r="P23" s="149">
        <f>'G-3'!M10</f>
        <v>84.5</v>
      </c>
      <c r="Q23" s="149">
        <f>'G-3'!M11</f>
        <v>78.5</v>
      </c>
      <c r="R23" s="149">
        <f>'G-3'!M12</f>
        <v>80.5</v>
      </c>
      <c r="S23" s="149">
        <f>'G-3'!M13</f>
        <v>78</v>
      </c>
      <c r="T23" s="149">
        <f>'G-3'!M14</f>
        <v>72</v>
      </c>
      <c r="U23" s="149">
        <f>'G-3'!M15</f>
        <v>75</v>
      </c>
      <c r="V23" s="149">
        <f>'G-3'!M16</f>
        <v>66</v>
      </c>
      <c r="W23" s="149">
        <f>'G-3'!M17</f>
        <v>75</v>
      </c>
      <c r="X23" s="149">
        <f>'G-3'!M18</f>
        <v>71.5</v>
      </c>
      <c r="Y23" s="149">
        <f>'G-3'!M19</f>
        <v>118.5</v>
      </c>
      <c r="Z23" s="149">
        <f>'G-3'!M20</f>
        <v>85.5</v>
      </c>
      <c r="AA23" s="149">
        <f>'G-3'!M21</f>
        <v>126</v>
      </c>
      <c r="AB23" s="149">
        <f>'G-3'!M22</f>
        <v>95.5</v>
      </c>
      <c r="AC23" s="150"/>
      <c r="AD23" s="149">
        <f>'G-3'!T10</f>
        <v>99.5</v>
      </c>
      <c r="AE23" s="149">
        <f>'G-3'!T11</f>
        <v>112</v>
      </c>
      <c r="AF23" s="149">
        <f>'G-3'!T12</f>
        <v>116.5</v>
      </c>
      <c r="AG23" s="149">
        <f>'G-3'!T13</f>
        <v>89</v>
      </c>
      <c r="AH23" s="149">
        <f>'G-3'!T14</f>
        <v>96</v>
      </c>
      <c r="AI23" s="149">
        <f>'G-3'!T15</f>
        <v>107</v>
      </c>
      <c r="AJ23" s="149">
        <f>'G-3'!T16</f>
        <v>86.5</v>
      </c>
      <c r="AK23" s="149">
        <f>'G-3'!T17</f>
        <v>90.5</v>
      </c>
      <c r="AL23" s="149">
        <f>'G-3'!T18</f>
        <v>108</v>
      </c>
      <c r="AM23" s="149">
        <f>'G-3'!T19</f>
        <v>79</v>
      </c>
      <c r="AN23" s="149">
        <f>'G-3'!T20</f>
        <v>71</v>
      </c>
      <c r="AO23" s="149">
        <f>'G-3'!T21</f>
        <v>71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379</v>
      </c>
      <c r="F24" s="149">
        <f t="shared" ref="F24:K24" si="21">C23+D23+E23+F23</f>
        <v>385</v>
      </c>
      <c r="G24" s="149">
        <f t="shared" si="21"/>
        <v>386</v>
      </c>
      <c r="H24" s="149">
        <f t="shared" si="21"/>
        <v>404.5</v>
      </c>
      <c r="I24" s="149">
        <f t="shared" si="21"/>
        <v>409.5</v>
      </c>
      <c r="J24" s="149">
        <f t="shared" si="21"/>
        <v>447</v>
      </c>
      <c r="K24" s="149">
        <f t="shared" si="21"/>
        <v>448.5</v>
      </c>
      <c r="L24" s="150"/>
      <c r="M24" s="149"/>
      <c r="N24" s="149"/>
      <c r="O24" s="149"/>
      <c r="P24" s="149">
        <f>M23+N23+O23+P23</f>
        <v>377.5</v>
      </c>
      <c r="Q24" s="149">
        <f t="shared" ref="Q24:AB24" si="22">N23+O23+P23+Q23</f>
        <v>360</v>
      </c>
      <c r="R24" s="149">
        <f t="shared" si="22"/>
        <v>346.5</v>
      </c>
      <c r="S24" s="149">
        <f t="shared" si="22"/>
        <v>321.5</v>
      </c>
      <c r="T24" s="149">
        <f t="shared" si="22"/>
        <v>309</v>
      </c>
      <c r="U24" s="149">
        <f t="shared" si="22"/>
        <v>305.5</v>
      </c>
      <c r="V24" s="149">
        <f t="shared" si="22"/>
        <v>291</v>
      </c>
      <c r="W24" s="149">
        <f t="shared" si="22"/>
        <v>288</v>
      </c>
      <c r="X24" s="149">
        <f t="shared" si="22"/>
        <v>287.5</v>
      </c>
      <c r="Y24" s="149">
        <f t="shared" si="22"/>
        <v>331</v>
      </c>
      <c r="Z24" s="149">
        <f t="shared" si="22"/>
        <v>350.5</v>
      </c>
      <c r="AA24" s="149">
        <f t="shared" si="22"/>
        <v>401.5</v>
      </c>
      <c r="AB24" s="149">
        <f t="shared" si="22"/>
        <v>425.5</v>
      </c>
      <c r="AC24" s="150"/>
      <c r="AD24" s="149"/>
      <c r="AE24" s="149"/>
      <c r="AF24" s="149"/>
      <c r="AG24" s="149">
        <f>AD23+AE23+AF23+AG23</f>
        <v>417</v>
      </c>
      <c r="AH24" s="149">
        <f t="shared" ref="AH24:AO24" si="23">AE23+AF23+AG23+AH23</f>
        <v>413.5</v>
      </c>
      <c r="AI24" s="149">
        <f t="shared" si="23"/>
        <v>408.5</v>
      </c>
      <c r="AJ24" s="149">
        <f t="shared" si="23"/>
        <v>378.5</v>
      </c>
      <c r="AK24" s="149">
        <f t="shared" si="23"/>
        <v>380</v>
      </c>
      <c r="AL24" s="149">
        <f t="shared" si="23"/>
        <v>392</v>
      </c>
      <c r="AM24" s="149">
        <f t="shared" si="23"/>
        <v>364</v>
      </c>
      <c r="AN24" s="149">
        <f t="shared" si="23"/>
        <v>348.5</v>
      </c>
      <c r="AO24" s="149">
        <f t="shared" si="23"/>
        <v>329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0.44578313253012047</v>
      </c>
      <c r="H25" s="152"/>
      <c r="I25" s="152" t="s">
        <v>109</v>
      </c>
      <c r="J25" s="153">
        <f>DIRECCIONALIDAD!J30/100</f>
        <v>0.55421686746987953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0.60722347629796836</v>
      </c>
      <c r="V25" s="152"/>
      <c r="W25" s="152"/>
      <c r="X25" s="152"/>
      <c r="Y25" s="152" t="s">
        <v>109</v>
      </c>
      <c r="Z25" s="153">
        <f>DIRECCIONALIDAD!J33/100</f>
        <v>0.39277652370203159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0.61267605633802813</v>
      </c>
      <c r="AL25" s="152"/>
      <c r="AM25" s="152"/>
      <c r="AN25" s="152" t="s">
        <v>109</v>
      </c>
      <c r="AO25" s="153">
        <f>DIRECCIONALIDAD!J36/100</f>
        <v>0.38732394366197181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448.5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199.93373493975903</v>
      </c>
      <c r="H26" s="152"/>
      <c r="I26" s="152" t="s">
        <v>109</v>
      </c>
      <c r="J26" s="162">
        <f>+B26*J25</f>
        <v>248.56626506024097</v>
      </c>
      <c r="K26" s="154"/>
      <c r="L26" s="148"/>
      <c r="M26" s="161">
        <f>MAX(M24:AB24)</f>
        <v>425.5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258.37358916478553</v>
      </c>
      <c r="V26" s="152"/>
      <c r="W26" s="152"/>
      <c r="X26" s="152"/>
      <c r="Y26" s="152" t="s">
        <v>109</v>
      </c>
      <c r="Z26" s="163">
        <f>+M26*Z25</f>
        <v>167.12641083521444</v>
      </c>
      <c r="AA26" s="152"/>
      <c r="AB26" s="154"/>
      <c r="AC26" s="148"/>
      <c r="AD26" s="161">
        <f>MAX(AD24:AO24)</f>
        <v>417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255.48591549295773</v>
      </c>
      <c r="AL26" s="152"/>
      <c r="AM26" s="152"/>
      <c r="AN26" s="152" t="s">
        <v>109</v>
      </c>
      <c r="AO26" s="164">
        <f>+AD26*AO25</f>
        <v>161.51408450704224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103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34</v>
      </c>
      <c r="C28" s="149">
        <f>'G-4'!F11</f>
        <v>60.5</v>
      </c>
      <c r="D28" s="149">
        <f>'G-4'!F12</f>
        <v>51.5</v>
      </c>
      <c r="E28" s="149">
        <f>'G-4'!F13</f>
        <v>53</v>
      </c>
      <c r="F28" s="149">
        <f>'G-4'!F14</f>
        <v>39.5</v>
      </c>
      <c r="G28" s="149">
        <f>'G-4'!F15</f>
        <v>41</v>
      </c>
      <c r="H28" s="149">
        <f>'G-4'!F16</f>
        <v>43</v>
      </c>
      <c r="I28" s="149">
        <f>'G-4'!F17</f>
        <v>45.5</v>
      </c>
      <c r="J28" s="149">
        <f>'G-4'!F18</f>
        <v>47</v>
      </c>
      <c r="K28" s="149">
        <f>'G-4'!F19</f>
        <v>50.5</v>
      </c>
      <c r="L28" s="150"/>
      <c r="M28" s="149">
        <f>'G-4'!F20</f>
        <v>55</v>
      </c>
      <c r="N28" s="149">
        <f>'G-4'!F21</f>
        <v>67</v>
      </c>
      <c r="O28" s="149">
        <f>'G-4'!F22</f>
        <v>69</v>
      </c>
      <c r="P28" s="149">
        <f>'G-4'!M10</f>
        <v>76.5</v>
      </c>
      <c r="Q28" s="149">
        <f>'G-4'!M11</f>
        <v>82</v>
      </c>
      <c r="R28" s="149">
        <f>'G-4'!M12</f>
        <v>92</v>
      </c>
      <c r="S28" s="149">
        <f>'G-4'!M13</f>
        <v>74.5</v>
      </c>
      <c r="T28" s="149">
        <f>'G-4'!M14</f>
        <v>90</v>
      </c>
      <c r="U28" s="149">
        <f>'G-4'!M15</f>
        <v>74.5</v>
      </c>
      <c r="V28" s="149">
        <f>'G-4'!M16</f>
        <v>63.5</v>
      </c>
      <c r="W28" s="149">
        <f>'G-4'!M17</f>
        <v>79.5</v>
      </c>
      <c r="X28" s="149">
        <f>'G-4'!M18</f>
        <v>86</v>
      </c>
      <c r="Y28" s="149">
        <f>'G-4'!M19</f>
        <v>68.5</v>
      </c>
      <c r="Z28" s="149">
        <f>'G-4'!M20</f>
        <v>48</v>
      </c>
      <c r="AA28" s="149">
        <f>'G-4'!M21</f>
        <v>59.5</v>
      </c>
      <c r="AB28" s="149">
        <f>'G-4'!M22</f>
        <v>71</v>
      </c>
      <c r="AC28" s="150"/>
      <c r="AD28" s="149">
        <f>'G-4'!T10</f>
        <v>65</v>
      </c>
      <c r="AE28" s="149">
        <f>'G-4'!T11</f>
        <v>67</v>
      </c>
      <c r="AF28" s="149">
        <f>'G-4'!T12</f>
        <v>78</v>
      </c>
      <c r="AG28" s="149">
        <f>'G-4'!T13</f>
        <v>65</v>
      </c>
      <c r="AH28" s="149">
        <f>'G-4'!T14</f>
        <v>75.5</v>
      </c>
      <c r="AI28" s="149">
        <f>'G-4'!T15</f>
        <v>102.5</v>
      </c>
      <c r="AJ28" s="149">
        <f>'G-4'!T16</f>
        <v>83</v>
      </c>
      <c r="AK28" s="149">
        <f>'G-4'!T17</f>
        <v>98.5</v>
      </c>
      <c r="AL28" s="149">
        <f>'G-4'!T18</f>
        <v>76.5</v>
      </c>
      <c r="AM28" s="149">
        <f>'G-4'!T19</f>
        <v>108.5</v>
      </c>
      <c r="AN28" s="149">
        <f>'G-4'!T20</f>
        <v>99.5</v>
      </c>
      <c r="AO28" s="149">
        <f>'G-4'!T21</f>
        <v>97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199</v>
      </c>
      <c r="F29" s="149">
        <f t="shared" ref="F29:K29" si="24">C28+D28+E28+F28</f>
        <v>204.5</v>
      </c>
      <c r="G29" s="149">
        <f t="shared" si="24"/>
        <v>185</v>
      </c>
      <c r="H29" s="149">
        <f t="shared" si="24"/>
        <v>176.5</v>
      </c>
      <c r="I29" s="149">
        <f t="shared" si="24"/>
        <v>169</v>
      </c>
      <c r="J29" s="149">
        <f t="shared" si="24"/>
        <v>176.5</v>
      </c>
      <c r="K29" s="149">
        <f t="shared" si="24"/>
        <v>186</v>
      </c>
      <c r="L29" s="150"/>
      <c r="M29" s="149"/>
      <c r="N29" s="149"/>
      <c r="O29" s="149"/>
      <c r="P29" s="149">
        <f>M28+N28+O28+P28</f>
        <v>267.5</v>
      </c>
      <c r="Q29" s="149">
        <f t="shared" ref="Q29:AB29" si="25">N28+O28+P28+Q28</f>
        <v>294.5</v>
      </c>
      <c r="R29" s="149">
        <f t="shared" si="25"/>
        <v>319.5</v>
      </c>
      <c r="S29" s="149">
        <f t="shared" si="25"/>
        <v>325</v>
      </c>
      <c r="T29" s="149">
        <f t="shared" si="25"/>
        <v>338.5</v>
      </c>
      <c r="U29" s="149">
        <f t="shared" si="25"/>
        <v>331</v>
      </c>
      <c r="V29" s="149">
        <f t="shared" si="25"/>
        <v>302.5</v>
      </c>
      <c r="W29" s="149">
        <f t="shared" si="25"/>
        <v>307.5</v>
      </c>
      <c r="X29" s="149">
        <f t="shared" si="25"/>
        <v>303.5</v>
      </c>
      <c r="Y29" s="149">
        <f t="shared" si="25"/>
        <v>297.5</v>
      </c>
      <c r="Z29" s="149">
        <f t="shared" si="25"/>
        <v>282</v>
      </c>
      <c r="AA29" s="149">
        <f t="shared" si="25"/>
        <v>262</v>
      </c>
      <c r="AB29" s="149">
        <f t="shared" si="25"/>
        <v>247</v>
      </c>
      <c r="AC29" s="150"/>
      <c r="AD29" s="149"/>
      <c r="AE29" s="149"/>
      <c r="AF29" s="149"/>
      <c r="AG29" s="149">
        <f>AD28+AE28+AF28+AG28</f>
        <v>275</v>
      </c>
      <c r="AH29" s="149">
        <f t="shared" ref="AH29:AO29" si="26">AE28+AF28+AG28+AH28</f>
        <v>285.5</v>
      </c>
      <c r="AI29" s="149">
        <f t="shared" si="26"/>
        <v>321</v>
      </c>
      <c r="AJ29" s="149">
        <f t="shared" si="26"/>
        <v>326</v>
      </c>
      <c r="AK29" s="149">
        <f t="shared" si="26"/>
        <v>359.5</v>
      </c>
      <c r="AL29" s="149">
        <f t="shared" si="26"/>
        <v>360.5</v>
      </c>
      <c r="AM29" s="149">
        <f t="shared" si="26"/>
        <v>366.5</v>
      </c>
      <c r="AN29" s="149">
        <f t="shared" si="26"/>
        <v>383</v>
      </c>
      <c r="AO29" s="149">
        <f t="shared" si="26"/>
        <v>381.5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1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1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204.5</v>
      </c>
      <c r="C31" s="152" t="s">
        <v>107</v>
      </c>
      <c r="D31" s="162">
        <f>+B31*D30</f>
        <v>0</v>
      </c>
      <c r="E31" s="152"/>
      <c r="F31" s="152" t="s">
        <v>108</v>
      </c>
      <c r="G31" s="162">
        <f>+B31*G30</f>
        <v>204.5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338.5</v>
      </c>
      <c r="N31" s="152"/>
      <c r="O31" s="152" t="s">
        <v>107</v>
      </c>
      <c r="P31" s="163">
        <f>+M31*P30</f>
        <v>0</v>
      </c>
      <c r="Q31" s="152"/>
      <c r="R31" s="152"/>
      <c r="S31" s="152"/>
      <c r="T31" s="152" t="s">
        <v>108</v>
      </c>
      <c r="U31" s="163">
        <f>+M31*U30</f>
        <v>338.5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383</v>
      </c>
      <c r="AE31" s="152" t="s">
        <v>107</v>
      </c>
      <c r="AF31" s="162">
        <f>+AD31*AF30</f>
        <v>0</v>
      </c>
      <c r="AG31" s="152"/>
      <c r="AH31" s="152"/>
      <c r="AI31" s="152"/>
      <c r="AJ31" s="152" t="s">
        <v>108</v>
      </c>
      <c r="AK31" s="162">
        <f>+AD31*AK30</f>
        <v>383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8" t="s">
        <v>103</v>
      </c>
      <c r="U32" s="248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526</v>
      </c>
      <c r="C33" s="149">
        <f t="shared" ref="C33:K33" si="27">C13+C18+C23+C28</f>
        <v>587.5</v>
      </c>
      <c r="D33" s="149">
        <f t="shared" si="27"/>
        <v>569.5</v>
      </c>
      <c r="E33" s="149">
        <f t="shared" si="27"/>
        <v>546</v>
      </c>
      <c r="F33" s="149">
        <f t="shared" si="27"/>
        <v>469</v>
      </c>
      <c r="G33" s="149">
        <f t="shared" si="27"/>
        <v>477</v>
      </c>
      <c r="H33" s="149">
        <f t="shared" si="27"/>
        <v>508</v>
      </c>
      <c r="I33" s="149">
        <f t="shared" si="27"/>
        <v>461.5</v>
      </c>
      <c r="J33" s="149">
        <f t="shared" si="27"/>
        <v>492</v>
      </c>
      <c r="K33" s="149">
        <f t="shared" si="27"/>
        <v>474.5</v>
      </c>
      <c r="L33" s="150"/>
      <c r="M33" s="149">
        <f>M13+M18+M23+M28</f>
        <v>464.5</v>
      </c>
      <c r="N33" s="149">
        <f t="shared" ref="N33:AB33" si="28">N13+N18+N23+N28</f>
        <v>503</v>
      </c>
      <c r="O33" s="149">
        <f t="shared" si="28"/>
        <v>470.5</v>
      </c>
      <c r="P33" s="149">
        <f t="shared" si="28"/>
        <v>502.5</v>
      </c>
      <c r="Q33" s="149">
        <f t="shared" si="28"/>
        <v>496.5</v>
      </c>
      <c r="R33" s="149">
        <f t="shared" si="28"/>
        <v>504.5</v>
      </c>
      <c r="S33" s="149">
        <f t="shared" si="28"/>
        <v>499.5</v>
      </c>
      <c r="T33" s="149">
        <f t="shared" si="28"/>
        <v>489.5</v>
      </c>
      <c r="U33" s="149">
        <f t="shared" si="28"/>
        <v>1305.5</v>
      </c>
      <c r="V33" s="149">
        <f t="shared" si="28"/>
        <v>457</v>
      </c>
      <c r="W33" s="149">
        <f t="shared" si="28"/>
        <v>529</v>
      </c>
      <c r="X33" s="149">
        <f t="shared" si="28"/>
        <v>560.5</v>
      </c>
      <c r="Y33" s="149">
        <f t="shared" si="28"/>
        <v>514</v>
      </c>
      <c r="Z33" s="149">
        <f t="shared" si="28"/>
        <v>481.5</v>
      </c>
      <c r="AA33" s="149">
        <f t="shared" si="28"/>
        <v>593.5</v>
      </c>
      <c r="AB33" s="149">
        <f t="shared" si="28"/>
        <v>539</v>
      </c>
      <c r="AC33" s="150"/>
      <c r="AD33" s="149">
        <f>AD13+AD18+AD23+AD28</f>
        <v>494</v>
      </c>
      <c r="AE33" s="149">
        <f t="shared" ref="AE33:AO33" si="29">AE13+AE18+AE23+AE28</f>
        <v>526</v>
      </c>
      <c r="AF33" s="149">
        <f t="shared" si="29"/>
        <v>546</v>
      </c>
      <c r="AG33" s="149">
        <f t="shared" si="29"/>
        <v>497.5</v>
      </c>
      <c r="AH33" s="149">
        <f t="shared" si="29"/>
        <v>520</v>
      </c>
      <c r="AI33" s="149">
        <f t="shared" si="29"/>
        <v>580.5</v>
      </c>
      <c r="AJ33" s="149">
        <f t="shared" si="29"/>
        <v>537</v>
      </c>
      <c r="AK33" s="149">
        <f t="shared" si="29"/>
        <v>571.5</v>
      </c>
      <c r="AL33" s="149">
        <f t="shared" si="29"/>
        <v>538.5</v>
      </c>
      <c r="AM33" s="149">
        <f t="shared" si="29"/>
        <v>531</v>
      </c>
      <c r="AN33" s="149">
        <f t="shared" si="29"/>
        <v>480</v>
      </c>
      <c r="AO33" s="149">
        <f t="shared" si="29"/>
        <v>438.5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2229</v>
      </c>
      <c r="F34" s="149">
        <f t="shared" ref="F34:K34" si="30">C33+D33+E33+F33</f>
        <v>2172</v>
      </c>
      <c r="G34" s="149">
        <f t="shared" si="30"/>
        <v>2061.5</v>
      </c>
      <c r="H34" s="149">
        <f t="shared" si="30"/>
        <v>2000</v>
      </c>
      <c r="I34" s="149">
        <f t="shared" si="30"/>
        <v>1915.5</v>
      </c>
      <c r="J34" s="149">
        <f t="shared" si="30"/>
        <v>1938.5</v>
      </c>
      <c r="K34" s="149">
        <f t="shared" si="30"/>
        <v>1936</v>
      </c>
      <c r="L34" s="150"/>
      <c r="M34" s="149"/>
      <c r="N34" s="149"/>
      <c r="O34" s="149"/>
      <c r="P34" s="149">
        <f>M33+N33+O33+P33</f>
        <v>1940.5</v>
      </c>
      <c r="Q34" s="149">
        <f t="shared" ref="Q34:AB34" si="31">N33+O33+P33+Q33</f>
        <v>1972.5</v>
      </c>
      <c r="R34" s="149">
        <f t="shared" si="31"/>
        <v>1974</v>
      </c>
      <c r="S34" s="149">
        <f t="shared" si="31"/>
        <v>2003</v>
      </c>
      <c r="T34" s="149">
        <f t="shared" si="31"/>
        <v>1990</v>
      </c>
      <c r="U34" s="149">
        <f t="shared" si="31"/>
        <v>2799</v>
      </c>
      <c r="V34" s="149">
        <f t="shared" si="31"/>
        <v>2751.5</v>
      </c>
      <c r="W34" s="149">
        <f t="shared" si="31"/>
        <v>2781</v>
      </c>
      <c r="X34" s="149">
        <f t="shared" si="31"/>
        <v>2852</v>
      </c>
      <c r="Y34" s="149">
        <f t="shared" si="31"/>
        <v>2060.5</v>
      </c>
      <c r="Z34" s="149">
        <f t="shared" si="31"/>
        <v>2085</v>
      </c>
      <c r="AA34" s="149">
        <f t="shared" si="31"/>
        <v>2149.5</v>
      </c>
      <c r="AB34" s="149">
        <f t="shared" si="31"/>
        <v>2128</v>
      </c>
      <c r="AC34" s="150"/>
      <c r="AD34" s="149"/>
      <c r="AE34" s="149"/>
      <c r="AF34" s="149"/>
      <c r="AG34" s="149">
        <f>AD33+AE33+AF33+AG33</f>
        <v>2063.5</v>
      </c>
      <c r="AH34" s="149">
        <f t="shared" ref="AH34:AO34" si="32">AE33+AF33+AG33+AH33</f>
        <v>2089.5</v>
      </c>
      <c r="AI34" s="149">
        <f t="shared" si="32"/>
        <v>2144</v>
      </c>
      <c r="AJ34" s="149">
        <f t="shared" si="32"/>
        <v>2135</v>
      </c>
      <c r="AK34" s="149">
        <f t="shared" si="32"/>
        <v>2209</v>
      </c>
      <c r="AL34" s="149">
        <f t="shared" si="32"/>
        <v>2227.5</v>
      </c>
      <c r="AM34" s="149">
        <f t="shared" si="32"/>
        <v>2178</v>
      </c>
      <c r="AN34" s="149">
        <f t="shared" si="32"/>
        <v>2121</v>
      </c>
      <c r="AO34" s="149">
        <f t="shared" si="32"/>
        <v>1988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2014-02-12T15:22:40Z</cp:lastPrinted>
  <dcterms:created xsi:type="dcterms:W3CDTF">1998-04-02T13:38:56Z</dcterms:created>
  <dcterms:modified xsi:type="dcterms:W3CDTF">2016-06-08T16:29:45Z</dcterms:modified>
</cp:coreProperties>
</file>